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jmbug\Documents\10 BUSINESS PLAN EXCEL et MICRO ENTREPRISE\02 Fichiers payants\"/>
    </mc:Choice>
  </mc:AlternateContent>
  <xr:revisionPtr revIDLastSave="0" documentId="13_ncr:1_{ACC3B05C-C716-48F5-88B5-BD61EBFE3DCD}" xr6:coauthVersionLast="47" xr6:coauthVersionMax="47" xr10:uidLastSave="{00000000-0000-0000-0000-000000000000}"/>
  <workbookProtection workbookAlgorithmName="SHA-512" workbookHashValue="/2+JaDc3xs5p+Q6rp7S6OAchDb3O/0vQMTy7fo+Idc226M3uwKN8euGy9vLvfD2YWJi4VeZlnQ8HjVIROQXTVA==" workbookSaltValue="Pz4b05+Tfz2yCh4IgaPNyw==" workbookSpinCount="100000" lockStructure="1"/>
  <bookViews>
    <workbookView xWindow="-111" yWindow="-111" windowWidth="26806" windowHeight="14456" tabRatio="770" xr2:uid="{00000000-000D-0000-FFFF-FFFF00000000}"/>
  </bookViews>
  <sheets>
    <sheet name="LISTE DES EXERCICES" sheetId="7" r:id="rId1"/>
    <sheet name="1 - Formats" sheetId="14" r:id="rId2"/>
    <sheet name="1 bis - Format de dates" sheetId="45" r:id="rId3"/>
    <sheet name="2 - Mise en forme" sheetId="15" r:id="rId4"/>
    <sheet name="3 - Reproduire" sheetId="16" r:id="rId5"/>
    <sheet name="4 - Se déplacer" sheetId="17" r:id="rId6"/>
    <sheet name="5 - Copier-coller" sheetId="18" r:id="rId7"/>
    <sheet name="6 - Suite de données" sheetId="19" r:id="rId8"/>
    <sheet name="7 - Ajuster" sheetId="20" r:id="rId9"/>
    <sheet name="7bis - Ajuster" sheetId="44" r:id="rId10"/>
    <sheet name="8 - Impression" sheetId="22" r:id="rId11"/>
    <sheet name="9 - Somme" sheetId="23" r:id="rId12"/>
    <sheet name="10 - Moyenne" sheetId="26" r:id="rId13"/>
    <sheet name="11 - Si" sheetId="24" r:id="rId14"/>
    <sheet name="12 - RechercheV" sheetId="25" r:id="rId15"/>
    <sheet name="13 - RechercheH" sheetId="27" r:id="rId16"/>
    <sheet name="14 - Aujourd'hui" sheetId="28" r:id="rId17"/>
    <sheet name="15 - Protéger" sheetId="42" r:id="rId18"/>
    <sheet name="Suite de la formation" sheetId="46" r:id="rId19"/>
    <sheet name="16 - Supprespace" sheetId="29" r:id="rId20"/>
    <sheet name="17 - Majuscule" sheetId="30" r:id="rId21"/>
    <sheet name="18 - Gauche et Droite" sheetId="31" r:id="rId22"/>
    <sheet name="19 - &amp;" sheetId="32" r:id="rId23"/>
    <sheet name="20 - Somme Si" sheetId="33" r:id="rId24"/>
    <sheet name="21 - Nombre Si" sheetId="34" r:id="rId25"/>
    <sheet name="22 - Nombre Val" sheetId="35" r:id="rId26"/>
    <sheet name="23 - Si EstErreur" sheetId="36" r:id="rId27"/>
    <sheet name="24 - $" sheetId="37" r:id="rId28"/>
    <sheet name="25 - Graphique" sheetId="38" r:id="rId29"/>
    <sheet name="26 - Convertir" sheetId="39" r:id="rId30"/>
    <sheet name="27 - Filtres" sheetId="40" r:id="rId31"/>
    <sheet name="28 - TCD" sheetId="10" r:id="rId32"/>
    <sheet name="29 - Mise en forme cond." sheetId="41" r:id="rId33"/>
    <sheet name="30 - Liste" sheetId="43" r:id="rId34"/>
    <sheet name="31 - Validation des données" sheetId="47" r:id="rId35"/>
  </sheets>
  <definedNames>
    <definedName name="_xlnm._FilterDatabase" localSheetId="30" hidden="1">'27 - Filtres'!$B$16:$H$22</definedName>
  </definedNames>
  <calcPr calcId="191029"/>
  <pivotCaches>
    <pivotCache cacheId="0" r:id="rId36"/>
  </pivotCaches>
</workbook>
</file>

<file path=xl/calcChain.xml><?xml version="1.0" encoding="utf-8"?>
<calcChain xmlns="http://schemas.openxmlformats.org/spreadsheetml/2006/main">
  <c r="D18" i="28" l="1"/>
  <c r="F21" i="27"/>
  <c r="H23" i="25"/>
  <c r="C25" i="23"/>
  <c r="D17" i="24"/>
  <c r="D18" i="24"/>
  <c r="D19" i="24"/>
  <c r="D20" i="24"/>
  <c r="D21" i="24"/>
  <c r="D22" i="24"/>
  <c r="D16" i="24"/>
  <c r="E27" i="38"/>
  <c r="E26" i="38"/>
  <c r="E25" i="38"/>
  <c r="E24" i="38"/>
  <c r="E23" i="38"/>
  <c r="E22" i="38"/>
  <c r="E21" i="38"/>
  <c r="E20" i="38"/>
  <c r="E19" i="38"/>
  <c r="E18" i="38"/>
  <c r="E17" i="38"/>
  <c r="F17" i="38" s="1"/>
  <c r="F18" i="38" s="1"/>
  <c r="I43" i="37"/>
  <c r="H43" i="37"/>
  <c r="G43" i="37"/>
  <c r="I42" i="37"/>
  <c r="H42" i="37"/>
  <c r="G42" i="37"/>
  <c r="I41" i="37"/>
  <c r="H41" i="37"/>
  <c r="G41" i="37"/>
  <c r="D24" i="37"/>
  <c r="D25" i="37"/>
  <c r="D23" i="37"/>
  <c r="D53" i="36"/>
  <c r="D52" i="36"/>
  <c r="D51" i="36"/>
  <c r="D50" i="36"/>
  <c r="D49" i="36"/>
  <c r="D48" i="36"/>
  <c r="D47" i="36"/>
  <c r="D46" i="36"/>
  <c r="D45" i="36"/>
  <c r="E31" i="36"/>
  <c r="E32" i="36"/>
  <c r="E37" i="36"/>
  <c r="E38" i="36"/>
  <c r="D38" i="36"/>
  <c r="D37" i="36"/>
  <c r="D36" i="36"/>
  <c r="E36" i="36" s="1"/>
  <c r="D35" i="36"/>
  <c r="E35" i="36" s="1"/>
  <c r="D34" i="36"/>
  <c r="E34" i="36" s="1"/>
  <c r="D33" i="36"/>
  <c r="E33" i="36" s="1"/>
  <c r="D32" i="36"/>
  <c r="D31" i="36"/>
  <c r="D30" i="36"/>
  <c r="E30" i="36" s="1"/>
  <c r="D19" i="36"/>
  <c r="E19" i="36" s="1"/>
  <c r="D16" i="36"/>
  <c r="E16" i="36" s="1"/>
  <c r="D17" i="36"/>
  <c r="E17" i="36" s="1"/>
  <c r="D18" i="36"/>
  <c r="E18" i="36" s="1"/>
  <c r="D20" i="36"/>
  <c r="E20" i="36" s="1"/>
  <c r="D21" i="36"/>
  <c r="E21" i="36" s="1"/>
  <c r="D22" i="36"/>
  <c r="E22" i="36" s="1"/>
  <c r="D23" i="36"/>
  <c r="E23" i="36" s="1"/>
  <c r="D15" i="36"/>
  <c r="E15" i="36" s="1"/>
  <c r="E23" i="35"/>
  <c r="G19" i="34"/>
  <c r="G18" i="34"/>
  <c r="G17" i="34"/>
  <c r="G16" i="34"/>
  <c r="J22" i="33"/>
  <c r="J21" i="33"/>
  <c r="G22" i="33"/>
  <c r="G21" i="33"/>
  <c r="E13" i="32"/>
  <c r="C33" i="31"/>
  <c r="C34" i="31"/>
  <c r="C35" i="31"/>
  <c r="C36" i="31"/>
  <c r="C37" i="31"/>
  <c r="C32" i="31"/>
  <c r="C15" i="31"/>
  <c r="C15" i="30"/>
  <c r="C15" i="29"/>
  <c r="C16" i="29"/>
  <c r="C17" i="29"/>
  <c r="C18" i="29"/>
  <c r="C19" i="29"/>
  <c r="C14" i="29"/>
  <c r="C10" i="28"/>
  <c r="F20" i="27"/>
  <c r="C22" i="26"/>
  <c r="D43" i="18"/>
  <c r="D42" i="18"/>
  <c r="D41" i="18"/>
  <c r="D40" i="18"/>
  <c r="D39" i="18"/>
  <c r="D38" i="18"/>
  <c r="D37" i="18"/>
  <c r="B43" i="18"/>
  <c r="B42" i="18"/>
  <c r="B41" i="18"/>
  <c r="B40" i="18"/>
  <c r="B39" i="18"/>
  <c r="B38" i="18"/>
  <c r="B37" i="18"/>
  <c r="B31" i="18"/>
  <c r="B30" i="18"/>
  <c r="B29" i="18"/>
  <c r="B28" i="18"/>
  <c r="B27" i="18"/>
  <c r="B26" i="18"/>
  <c r="B25" i="18"/>
  <c r="C15" i="18"/>
  <c r="C13" i="18"/>
  <c r="F19" i="38" l="1"/>
  <c r="F20" i="38"/>
  <c r="F21" i="38" s="1"/>
  <c r="F22" i="38" s="1"/>
  <c r="F23" i="38" s="1"/>
  <c r="F24" i="38" s="1"/>
  <c r="F25" i="38" s="1"/>
  <c r="F26" i="38" s="1"/>
  <c r="F27" i="38" s="1"/>
</calcChain>
</file>

<file path=xl/sharedStrings.xml><?xml version="1.0" encoding="utf-8"?>
<sst xmlns="http://schemas.openxmlformats.org/spreadsheetml/2006/main" count="1255" uniqueCount="582">
  <si>
    <t>C0001</t>
  </si>
  <si>
    <t>C0002</t>
  </si>
  <si>
    <t>C0003</t>
  </si>
  <si>
    <t>Nom</t>
  </si>
  <si>
    <t>Prénom</t>
  </si>
  <si>
    <t>Ville</t>
  </si>
  <si>
    <t>téléphone</t>
  </si>
  <si>
    <t>Justine</t>
  </si>
  <si>
    <t>Cahors</t>
  </si>
  <si>
    <t>06 60 62 45 78</t>
  </si>
  <si>
    <t>06 60 62 45 79</t>
  </si>
  <si>
    <t>07 60 62 45 78</t>
  </si>
  <si>
    <t>07 60 62 45 79</t>
  </si>
  <si>
    <t>Accélérer la saisie : suite de données</t>
  </si>
  <si>
    <t>Paramétrer une impression</t>
  </si>
  <si>
    <t>Bloquer une référence avec les $</t>
  </si>
  <si>
    <t>Faire un graphique</t>
  </si>
  <si>
    <t>Convertir des données</t>
  </si>
  <si>
    <t>Les filtres</t>
  </si>
  <si>
    <t>Les mises en forme conditionnelles</t>
  </si>
  <si>
    <t>Protéger une feuille ; validation des données</t>
  </si>
  <si>
    <t>Zone de saisie à liste</t>
  </si>
  <si>
    <t>Les tableaux croisés dynamiques / graphiques croisés dynamiques</t>
  </si>
  <si>
    <t>Mois</t>
  </si>
  <si>
    <t>Entrées</t>
  </si>
  <si>
    <t>Sorties</t>
  </si>
  <si>
    <t>Solde mois</t>
  </si>
  <si>
    <t>Cumul trésorerie</t>
  </si>
  <si>
    <t>Rodez</t>
  </si>
  <si>
    <t>Millau</t>
  </si>
  <si>
    <t>Figeac</t>
  </si>
  <si>
    <t>mars</t>
  </si>
  <si>
    <t>direct</t>
  </si>
  <si>
    <t>paypal</t>
  </si>
  <si>
    <t>avril</t>
  </si>
  <si>
    <t>espèces</t>
  </si>
  <si>
    <t>chèque</t>
  </si>
  <si>
    <t>booking</t>
  </si>
  <si>
    <t>air bnb</t>
  </si>
  <si>
    <t>virement airbnb</t>
  </si>
  <si>
    <t>mai</t>
  </si>
  <si>
    <t>juin</t>
  </si>
  <si>
    <t>Crédit</t>
  </si>
  <si>
    <t>Débit</t>
  </si>
  <si>
    <t>Total débit</t>
  </si>
  <si>
    <t>Total crédit</t>
  </si>
  <si>
    <t>Client 1</t>
  </si>
  <si>
    <t>Client 2</t>
  </si>
  <si>
    <t>Client 3</t>
  </si>
  <si>
    <t>Client 4</t>
  </si>
  <si>
    <t>Client 5</t>
  </si>
  <si>
    <t>Client 6</t>
  </si>
  <si>
    <t>Client 7</t>
  </si>
  <si>
    <t>Client 8</t>
  </si>
  <si>
    <t>Client 9</t>
  </si>
  <si>
    <t>Client 10</t>
  </si>
  <si>
    <t>Client 11</t>
  </si>
  <si>
    <t>Client 12</t>
  </si>
  <si>
    <t>Client 13</t>
  </si>
  <si>
    <t>Client 14</t>
  </si>
  <si>
    <t>Client 15</t>
  </si>
  <si>
    <t>Client 16</t>
  </si>
  <si>
    <t>Client 17</t>
  </si>
  <si>
    <t>Paul</t>
  </si>
  <si>
    <t>Alibert</t>
  </si>
  <si>
    <t>Luthier</t>
  </si>
  <si>
    <t>Lubin</t>
  </si>
  <si>
    <t>Richard</t>
  </si>
  <si>
    <t>Michel</t>
  </si>
  <si>
    <t>Mauret</t>
  </si>
  <si>
    <t>Elise</t>
  </si>
  <si>
    <t>Hébert</t>
  </si>
  <si>
    <t>Wurt</t>
  </si>
  <si>
    <t>Construire un tableau et le mettre en forme</t>
  </si>
  <si>
    <t>Reproduire la mise en forme d'une cellule ou d'un tableau</t>
  </si>
  <si>
    <t>Se déplacer dans la feuille</t>
  </si>
  <si>
    <t>Copier et coller des cellules (format, données, formules)</t>
  </si>
  <si>
    <t>Ajuster une colonne, renvoyer à la ligne au sein d'une cellule</t>
  </si>
  <si>
    <t>SOMME</t>
  </si>
  <si>
    <t>MOYENNE</t>
  </si>
  <si>
    <t>SI</t>
  </si>
  <si>
    <t>RECHERCHE V</t>
  </si>
  <si>
    <t>RECHERCHE H</t>
  </si>
  <si>
    <t>AUJOURDHUI</t>
  </si>
  <si>
    <t>SUPPRESPACE</t>
  </si>
  <si>
    <t>MAJUSCULE</t>
  </si>
  <si>
    <t>GAUCHE, DROITE</t>
  </si>
  <si>
    <t>&amp;</t>
  </si>
  <si>
    <t>NB.SI</t>
  </si>
  <si>
    <t>NBVAL</t>
  </si>
  <si>
    <t>SI ESTERREUR</t>
  </si>
  <si>
    <t>1 - Format de cellules</t>
  </si>
  <si>
    <t>COURS :</t>
  </si>
  <si>
    <t>EXERCICE :</t>
  </si>
  <si>
    <t>Convertissez les données suivantes dans le format demandé :</t>
  </si>
  <si>
    <t>Autres formats intéressants :</t>
  </si>
  <si>
    <t>Exemple de donnée au format texte :</t>
  </si>
  <si>
    <t>Donnée de départ</t>
  </si>
  <si>
    <t>Format souhaité :</t>
  </si>
  <si>
    <t>Monétaire</t>
  </si>
  <si>
    <t>Date</t>
  </si>
  <si>
    <t>Date avec jour semaine</t>
  </si>
  <si>
    <t>Pourcentage</t>
  </si>
  <si>
    <t>Texte</t>
  </si>
  <si>
    <t>Numéro de tél.</t>
  </si>
  <si>
    <t>Nombre avec décimales</t>
  </si>
  <si>
    <t>adhe78</t>
  </si>
  <si>
    <t>CORRIGE :</t>
  </si>
  <si>
    <r>
      <rPr>
        <b/>
        <i/>
        <sz val="11"/>
        <color theme="1"/>
        <rFont val="Arial"/>
        <family val="2"/>
      </rPr>
      <t>Remarque :</t>
    </r>
    <r>
      <rPr>
        <sz val="11"/>
        <color theme="1"/>
        <rFont val="Arial"/>
        <family val="2"/>
      </rPr>
      <t xml:space="preserve"> les données en format texte s'alignent automatiquement à gauche.</t>
    </r>
  </si>
  <si>
    <t>Formation Excel</t>
  </si>
  <si>
    <r>
      <t xml:space="preserve">Le format </t>
    </r>
    <r>
      <rPr>
        <b/>
        <sz val="11"/>
        <color theme="1"/>
        <rFont val="Arial"/>
        <family val="2"/>
      </rPr>
      <t>Spécial numéro de téléphone</t>
    </r>
    <r>
      <rPr>
        <sz val="11"/>
        <color theme="1"/>
        <rFont val="Arial"/>
        <family val="2"/>
      </rPr>
      <t xml:space="preserve"> permet de saisir des numéros de téléphone avec la mise en forme qui convient, par exemple :</t>
    </r>
  </si>
  <si>
    <t>- mettez en forme les données (clic droit, Format de cellule, Nombre)</t>
  </si>
  <si>
    <t>- mettez en forme les bordures (clic droit, Format de cellule, Bordure)</t>
  </si>
  <si>
    <t>- même procédure pour les polices de caractère, alignements et remplissages de couleur.</t>
  </si>
  <si>
    <t>Numéro</t>
  </si>
  <si>
    <t>Durand</t>
  </si>
  <si>
    <t>Niort</t>
  </si>
  <si>
    <t>Castres</t>
  </si>
  <si>
    <t>Date naiss.</t>
  </si>
  <si>
    <t>Achat</t>
  </si>
  <si>
    <t>0004</t>
  </si>
  <si>
    <t>0005</t>
  </si>
  <si>
    <t>0006</t>
  </si>
  <si>
    <t>3 - Reproduire la mise en forme d'une cellule ou d'un tableau</t>
  </si>
  <si>
    <r>
      <t xml:space="preserve">Créez un tableau ci-dessous en imitant l'exemple de droite, </t>
    </r>
    <r>
      <rPr>
        <b/>
        <i/>
        <u/>
        <sz val="12"/>
        <color theme="1"/>
        <rFont val="Arial"/>
        <family val="2"/>
      </rPr>
      <t>sans copier-coller</t>
    </r>
    <r>
      <rPr>
        <b/>
        <i/>
        <sz val="12"/>
        <color theme="1"/>
        <rFont val="Arial"/>
        <family val="2"/>
      </rPr>
      <t xml:space="preserve"> :</t>
    </r>
  </si>
  <si>
    <t>Procédure :</t>
  </si>
  <si>
    <t>Mettez en forme les données ci-dessous selon l'exemple de droite, en utilisant la touche de raccourci "Reproduire la mise en forme" :</t>
  </si>
  <si>
    <t>Il est facile d'utiliser le roller de la souris ou les touches flèches pour se déplacer dans un tableau Excel. Mais lorsque le tableau comporte des milliers de lignes ou de colonnes, cela devient plus compliqué.</t>
  </si>
  <si>
    <t>- utilisez les touches de défilement rapide (double-flèche vers le haut et vers le bas)</t>
  </si>
  <si>
    <t>Des astuces existent pour se déplacer rapidement et efficacement dans un tableau ou une feuille Excel :</t>
  </si>
  <si>
    <t>- même principe pour revenir à la première colonne ou à la première ligne d'un tableau ou d'une plage de données.</t>
  </si>
  <si>
    <r>
      <t xml:space="preserve">A noter qu'il est possible d'effectuer une saisie dans une cellule directement au format texte en commençant la saisie par une </t>
    </r>
    <r>
      <rPr>
        <b/>
        <sz val="11"/>
        <color theme="1"/>
        <rFont val="Arial"/>
        <family val="2"/>
      </rPr>
      <t>apostrophe.</t>
    </r>
  </si>
  <si>
    <t>5 - Copier et coller des cellules (format, données, formules)</t>
  </si>
  <si>
    <r>
      <t xml:space="preserve">Mais il existe une solution pour copier-coller un seul des éléments sans les autres : c'est le </t>
    </r>
    <r>
      <rPr>
        <b/>
        <sz val="11"/>
        <color theme="1"/>
        <rFont val="Arial"/>
        <family val="2"/>
      </rPr>
      <t>collage spécial.</t>
    </r>
  </si>
  <si>
    <t>EXEMPLE :</t>
  </si>
  <si>
    <t>Elément à copier :</t>
  </si>
  <si>
    <t>Copier-coller en valeur :</t>
  </si>
  <si>
    <r>
      <t>Dans Excel, le copier-coller est très fréquent. Mais encore faut-il savoir ce que l'on veut réellement copier depuis la cellule :</t>
    </r>
    <r>
      <rPr>
        <b/>
        <sz val="11"/>
        <color theme="1"/>
        <rFont val="Arial"/>
        <family val="2"/>
      </rPr>
      <t xml:space="preserve"> la valeur, la formule, le format ?</t>
    </r>
    <r>
      <rPr>
        <sz val="11"/>
        <color theme="1"/>
        <rFont val="Arial"/>
        <family val="2"/>
      </rPr>
      <t xml:space="preserve"> </t>
    </r>
    <r>
      <rPr>
        <b/>
        <sz val="11"/>
        <color theme="1"/>
        <rFont val="Arial"/>
        <family val="2"/>
      </rPr>
      <t>Tout à la fois ?</t>
    </r>
  </si>
  <si>
    <t>Copier-coller en format :</t>
  </si>
  <si>
    <t>Copier-coller en formule :</t>
  </si>
  <si>
    <t xml:space="preserve">    (on remarquera que seul le résultat apparaît : la formule a disparu)</t>
  </si>
  <si>
    <t xml:space="preserve">    (on remarquera que tout contenu a disparu : ne reste que le format)</t>
  </si>
  <si>
    <t>Eléments à copier :</t>
  </si>
  <si>
    <t>Collez ici en formule :</t>
  </si>
  <si>
    <t>Collez ici en valeur :</t>
  </si>
  <si>
    <t>Collez ici en format :</t>
  </si>
  <si>
    <t xml:space="preserve">    (on remarquera que la formule reste intacte)</t>
  </si>
  <si>
    <t>6 - Suite de données</t>
  </si>
  <si>
    <t>Pour accélérer la saisie, Excel permet d'étendre une suite données, ce qui produira une recopie simple ou une incrémentation automatique.</t>
  </si>
  <si>
    <r>
      <t xml:space="preserve">Pour cela, il suffit, après avoir sélectionné la cellule à recopier, de l'étendre en cliquant sur son </t>
    </r>
    <r>
      <rPr>
        <b/>
        <sz val="11"/>
        <color theme="1"/>
        <rFont val="Arial"/>
        <family val="2"/>
      </rPr>
      <t>coin inférieur droit</t>
    </r>
    <r>
      <rPr>
        <sz val="11"/>
        <color theme="1"/>
        <rFont val="Arial"/>
        <family val="2"/>
      </rPr>
      <t xml:space="preserve"> (au niveau du point vert) et, tout en restant appuyé, à la tirer vers le bas, ou dans le sens qui convient.</t>
    </r>
  </si>
  <si>
    <t>Image d'illustration :</t>
  </si>
  <si>
    <t>Cette astuce fonctionne :</t>
  </si>
  <si>
    <t>- pour recopier une suite de données croissantes sur plusieurs lignes (il faudra alors sélectionner les deux premières cellules),</t>
  </si>
  <si>
    <t>- pour recopier la même donnée sur plusieurs lignes,</t>
  </si>
  <si>
    <t>- ou encore pour étendre une suite logique de jours de semaine ou de mois sur plusieurs lignes.</t>
  </si>
  <si>
    <t>hobbie</t>
  </si>
  <si>
    <t>Suite de données à étendre avec incrémentation :</t>
  </si>
  <si>
    <t>lundi</t>
  </si>
  <si>
    <t>janvier</t>
  </si>
  <si>
    <t>février</t>
  </si>
  <si>
    <t>juillet</t>
  </si>
  <si>
    <t>mardi</t>
  </si>
  <si>
    <t>mercredi</t>
  </si>
  <si>
    <t>jeudi</t>
  </si>
  <si>
    <t>vendredi</t>
  </si>
  <si>
    <t>samedi</t>
  </si>
  <si>
    <t>dimanche</t>
  </si>
  <si>
    <t>Donnée à étendre à l'identique :</t>
  </si>
  <si>
    <t>Suite de mois :</t>
  </si>
  <si>
    <t>Suite de jours de la semaine :</t>
  </si>
  <si>
    <t>7 - Ajuster une colonne, renvoyer à la ligne au sein d'une cellule</t>
  </si>
  <si>
    <t>POUR ALLER PLUS LOIN :</t>
  </si>
  <si>
    <r>
      <t xml:space="preserve">Si vous souhaitez sélectionner une ligne entière du tableau, placez-vous sur la première cellule, puis appuyez simultanément sur </t>
    </r>
    <r>
      <rPr>
        <b/>
        <sz val="11"/>
        <color theme="1"/>
        <rFont val="Arial"/>
        <family val="2"/>
      </rPr>
      <t>MAJ + CTRL + flèche droite.</t>
    </r>
  </si>
  <si>
    <t>Même fonctionnement pour sélectionner une colonne entière (avec flèche bas).</t>
  </si>
  <si>
    <r>
      <t xml:space="preserve">De même, si vous souhaitez sélectionner le tableau entier, placez-vous sur la première cellule du tableau, puis appuyez simultanément sur </t>
    </r>
    <r>
      <rPr>
        <b/>
        <sz val="11"/>
        <color theme="1"/>
        <rFont val="Arial"/>
        <family val="2"/>
      </rPr>
      <t>MAJ + CTRL + flèche droite puis flèche bas.</t>
    </r>
  </si>
  <si>
    <r>
      <rPr>
        <b/>
        <sz val="11"/>
        <color theme="1"/>
        <rFont val="Arial"/>
        <family val="2"/>
      </rPr>
      <t>Ajuster une colonne</t>
    </r>
    <r>
      <rPr>
        <sz val="11"/>
        <color theme="1"/>
        <rFont val="Arial"/>
        <family val="2"/>
      </rPr>
      <t xml:space="preserve"> consiste à adapter sa largeur à la taille de son contenu.</t>
    </r>
  </si>
  <si>
    <t>Ajustez les colonnes du tableau suivant :</t>
  </si>
  <si>
    <t>Vous pouvez aussi sélectionner plusieurs colonnes en même temps et effectuer la même opération : toutes les colonnes s'ajusteront en une fois.</t>
  </si>
  <si>
    <t>Liste des numéros de téléphone</t>
  </si>
  <si>
    <t>9 - Formule Somme</t>
  </si>
  <si>
    <t>SOMME.SI et SOMME.SI.ENS</t>
  </si>
  <si>
    <t>La formule Somme se construit ainsi :</t>
  </si>
  <si>
    <t>=SOMME(PLAGE DE DONNEES)</t>
  </si>
  <si>
    <t>Date rencontre</t>
  </si>
  <si>
    <t>Nombre de buts marqués</t>
  </si>
  <si>
    <t xml:space="preserve">Commencez à saisir la formule dans la cellule où devra s'afficher le résultat : =SOMME( </t>
  </si>
  <si>
    <t>Après avoir ouvert la parenthèse, sélectionnez la plage de données dont vous voulez faire la somme, puis fermez la parenthèse.</t>
  </si>
  <si>
    <t>Nombre de cartons rouges</t>
  </si>
  <si>
    <t>10 - Formule Si</t>
  </si>
  <si>
    <t>La formule Si se construit ainsi :</t>
  </si>
  <si>
    <t>=SI ( TEST ; VALEUR À AFFICHER SI VRAI ; VALEUR À AFFICHER SI FAUX )</t>
  </si>
  <si>
    <t>Premier comptage</t>
  </si>
  <si>
    <t>Second comptage</t>
  </si>
  <si>
    <t>Ecart ?</t>
  </si>
  <si>
    <t>Complétez le tableau suivant avec la formule Si :</t>
  </si>
  <si>
    <r>
      <t xml:space="preserve">Dans ce tableau, la dernière colonne utilise la </t>
    </r>
    <r>
      <rPr>
        <b/>
        <sz val="11"/>
        <color theme="1"/>
        <rFont val="Arial"/>
        <family val="2"/>
      </rPr>
      <t>fonction Si</t>
    </r>
    <r>
      <rPr>
        <sz val="11"/>
        <color theme="1"/>
        <rFont val="Arial"/>
        <family val="2"/>
      </rPr>
      <t xml:space="preserve">, qui permet d'afficher le texte </t>
    </r>
    <r>
      <rPr>
        <i/>
        <sz val="11"/>
        <color theme="1"/>
        <rFont val="Arial"/>
        <family val="2"/>
      </rPr>
      <t>"écart"</t>
    </r>
    <r>
      <rPr>
        <sz val="11"/>
        <color theme="1"/>
        <rFont val="Arial"/>
        <family val="2"/>
      </rPr>
      <t xml:space="preserve"> lorsqu'un écart est constaté entre la première et la deuxième colonne, ou </t>
    </r>
    <r>
      <rPr>
        <i/>
        <sz val="11"/>
        <color theme="1"/>
        <rFont val="Arial"/>
        <family val="2"/>
      </rPr>
      <t>"pas d'écart"</t>
    </r>
    <r>
      <rPr>
        <sz val="11"/>
        <color theme="1"/>
        <rFont val="Arial"/>
        <family val="2"/>
      </rPr>
      <t xml:space="preserve"> dans le cas contraire :</t>
    </r>
  </si>
  <si>
    <t>10 - Formule Moyenne</t>
  </si>
  <si>
    <t>La formule Moyenne se construit ainsi :</t>
  </si>
  <si>
    <t xml:space="preserve"> (Moyenne)</t>
  </si>
  <si>
    <r>
      <rPr>
        <b/>
        <i/>
        <sz val="11"/>
        <color theme="1"/>
        <rFont val="Arial"/>
        <family val="2"/>
      </rPr>
      <t xml:space="preserve">Remarque : </t>
    </r>
    <r>
      <rPr>
        <sz val="11"/>
        <color theme="1"/>
        <rFont val="Arial"/>
        <family val="2"/>
      </rPr>
      <t xml:space="preserve">la formule Moyenne ne prend en compte que les </t>
    </r>
    <r>
      <rPr>
        <b/>
        <sz val="11"/>
        <color theme="1"/>
        <rFont val="Arial"/>
        <family val="2"/>
      </rPr>
      <t>cellules non vides</t>
    </r>
    <r>
      <rPr>
        <sz val="11"/>
        <color theme="1"/>
        <rFont val="Arial"/>
        <family val="2"/>
      </rPr>
      <t xml:space="preserve"> d'une plage de données.</t>
    </r>
  </si>
  <si>
    <t>La formule Moyenne permet de calculer la Moyenne des valeurs d'une plage de données. Elle s'établit de la même manière que la formule Somme.</t>
  </si>
  <si>
    <t>Complétez le tableau suivant avec la formule Moyenne :</t>
  </si>
  <si>
    <t>La formule RechercheV se construit comme suit :</t>
  </si>
  <si>
    <t>Taille</t>
  </si>
  <si>
    <t>Kévin</t>
  </si>
  <si>
    <t>Johanna</t>
  </si>
  <si>
    <t>Arnaud</t>
  </si>
  <si>
    <t>Léo</t>
  </si>
  <si>
    <t>Loris</t>
  </si>
  <si>
    <t>Alice</t>
  </si>
  <si>
    <t>Elina</t>
  </si>
  <si>
    <t>Taille en cm</t>
  </si>
  <si>
    <t xml:space="preserve">Saisir un prénom de la liste : </t>
  </si>
  <si>
    <t xml:space="preserve">Taille en cm : </t>
  </si>
  <si>
    <t>=RECHERCHEV ( DONNEE RECHERCHÉE ; PLAGE DE DONNÉES ; NUMÉRO DE COLONNE ; 0 )</t>
  </si>
  <si>
    <t>12 - Formule RechercheV</t>
  </si>
  <si>
    <t>Entrainez-vous à reproduire la formule RechercheV dans la case colorée :</t>
  </si>
  <si>
    <r>
      <t xml:space="preserve">La formule se conclut par un </t>
    </r>
    <r>
      <rPr>
        <b/>
        <sz val="11"/>
        <color theme="1"/>
        <rFont val="Arial"/>
        <family val="2"/>
      </rPr>
      <t xml:space="preserve">0 </t>
    </r>
    <r>
      <rPr>
        <sz val="11"/>
        <color theme="1"/>
        <rFont val="Arial"/>
        <family val="2"/>
      </rPr>
      <t xml:space="preserve">pour signifier que l'on recherche la valeur correspondante </t>
    </r>
    <r>
      <rPr>
        <b/>
        <sz val="11"/>
        <color theme="1"/>
        <rFont val="Arial"/>
        <family val="2"/>
      </rPr>
      <t>exacte.</t>
    </r>
  </si>
  <si>
    <t>13 - Formule RechercheH</t>
  </si>
  <si>
    <t>La formule RechercheH, ou "recherche horizontale", permet de retrouver une valeur d'un tableau correspondant à une donnée précise (les deux se trouvant sur une même colonne du tableau).</t>
  </si>
  <si>
    <t>La formule RechercheH se construit comme suit :</t>
  </si>
  <si>
    <t>La formule RechercheV, ou "recherche verticale", permet de retrouver une valeur d'un tableau correspondant à une donnée précise (les deux se trouvant sur une même ligne du tableau).</t>
  </si>
  <si>
    <t>=RECHERCHEH ( DONNEE RECHERCHÉE ; PLAGE DE DONNÉES ; NUMÉRO DE LIGNE ; 0 )</t>
  </si>
  <si>
    <t>On l'a compris, la formule RechercheH fonctionne exactement de la même manière que la formule RechercheV, mais dans un sens différent.</t>
  </si>
  <si>
    <t>Age</t>
  </si>
  <si>
    <t>Entrainez-vous à reproduire la formule RechercheH dans la case colorée :</t>
  </si>
  <si>
    <t xml:space="preserve">Age : </t>
  </si>
  <si>
    <t>14 - Formule Aujourd'hui</t>
  </si>
  <si>
    <t>=AUJOURDHUI()</t>
  </si>
  <si>
    <t>En voici la traduction concrète :</t>
  </si>
  <si>
    <t>Entrainez-vous à saisir la formule Aujourd'hui :</t>
  </si>
  <si>
    <t>La formule Aujourd'hui se construit comme suit (n'inscrivez rien entre les parenthèses) :</t>
  </si>
  <si>
    <t>Calcul du nombre de jours vécus jusqu'à aujourd'hui :</t>
  </si>
  <si>
    <t>Pour obtenir ce résultat, la date de naissance a été soustraite de la date du jour :    =AUJOURDHUI() - DATE DE NAISSANCE (ANNEE ; MOIS ; JOUR )</t>
  </si>
  <si>
    <r>
      <t xml:space="preserve">La formule Aujourd'hui permet d'afficher la </t>
    </r>
    <r>
      <rPr>
        <b/>
        <sz val="11"/>
        <color theme="1"/>
        <rFont val="Arial"/>
        <family val="2"/>
      </rPr>
      <t>date du jour</t>
    </r>
    <r>
      <rPr>
        <sz val="11"/>
        <color theme="1"/>
        <rFont val="Arial"/>
        <family val="2"/>
      </rPr>
      <t>, une date qui se mettra donc toujours à jour automatiquement.</t>
    </r>
  </si>
  <si>
    <t>La formule Supprespace permet de supprimer les espaces inutiles situés au début ou à la fin d’une cellule.</t>
  </si>
  <si>
    <t>Cette formule permet aussi de supprimer les espaces en trop (double espace, triple espace…) qui sont à l’intérieur d’une chaine de mots incluse dans une cellule.</t>
  </si>
  <si>
    <t>La formule Supprespace se construit comme suit :</t>
  </si>
  <si>
    <t>=SUPPRESPACE(CELLULE)</t>
  </si>
  <si>
    <t>Pays</t>
  </si>
  <si>
    <t xml:space="preserve">  Italie  </t>
  </si>
  <si>
    <t>Suisse</t>
  </si>
  <si>
    <t xml:space="preserve">     Espagne</t>
  </si>
  <si>
    <t>Pays     Bas</t>
  </si>
  <si>
    <t xml:space="preserve">   Monaco</t>
  </si>
  <si>
    <t>Pays sans espace</t>
  </si>
  <si>
    <t>Reproduisez la formule SUPPRESPACE dans la deuxième colonne du tableau ci-dessous :</t>
  </si>
  <si>
    <t>Rép.    Tchèque</t>
  </si>
  <si>
    <t>La formule Majuscule se construit comme suit :</t>
  </si>
  <si>
    <t>=MAJUSCULE(CELLULE)</t>
  </si>
  <si>
    <t>Texte de départ</t>
  </si>
  <si>
    <t>Texte en majuscules</t>
  </si>
  <si>
    <t>Convertissez les données suivantes en majuscules :</t>
  </si>
  <si>
    <r>
      <t xml:space="preserve">La formule Majuscule convertit une chaine de caractères en </t>
    </r>
    <r>
      <rPr>
        <b/>
        <sz val="11"/>
        <color theme="1"/>
        <rFont val="Arial"/>
        <family val="2"/>
      </rPr>
      <t>majuscules.</t>
    </r>
  </si>
  <si>
    <r>
      <t xml:space="preserve">De même, la formule </t>
    </r>
    <r>
      <rPr>
        <b/>
        <sz val="11"/>
        <color theme="1"/>
        <rFont val="Arial"/>
        <family val="2"/>
      </rPr>
      <t xml:space="preserve">Minuscule </t>
    </r>
    <r>
      <rPr>
        <sz val="11"/>
        <color theme="1"/>
        <rFont val="Arial"/>
        <family val="2"/>
      </rPr>
      <t>permet de convertir une chaine de caractères en minuscules.</t>
    </r>
  </si>
  <si>
    <t>italie</t>
  </si>
  <si>
    <t>angleterre</t>
  </si>
  <si>
    <t>monaco</t>
  </si>
  <si>
    <t>andorre</t>
  </si>
  <si>
    <t>autriche</t>
  </si>
  <si>
    <t>espagne</t>
  </si>
  <si>
    <t>france</t>
  </si>
  <si>
    <t>=GAUCHE (TEXTE ; NOMBRE DE CARACTÈRES À RETENIR À PARTIR DE LA GAUCHE)</t>
  </si>
  <si>
    <t>La formule Gauche se construit comme suit :</t>
  </si>
  <si>
    <t>De même pour la formule Droite.</t>
  </si>
  <si>
    <t>3 premiers caractères retenus</t>
  </si>
  <si>
    <t>Nouveau texte</t>
  </si>
  <si>
    <r>
      <t xml:space="preserve">La </t>
    </r>
    <r>
      <rPr>
        <b/>
        <sz val="11"/>
        <color theme="1"/>
        <rFont val="Arial"/>
        <family val="2"/>
      </rPr>
      <t>formule Gauche</t>
    </r>
    <r>
      <rPr>
        <sz val="11"/>
        <color theme="1"/>
        <rFont val="Arial"/>
        <family val="2"/>
      </rPr>
      <t xml:space="preserve"> permet d'extraire les premiers caractères à gauche d'une chaine de caractères. Même principe pour la</t>
    </r>
    <r>
      <rPr>
        <b/>
        <sz val="11"/>
        <color theme="1"/>
        <rFont val="Arial"/>
        <family val="2"/>
      </rPr>
      <t xml:space="preserve"> formule Droite.</t>
    </r>
  </si>
  <si>
    <t>Convertissez les données suivantes en conservant uniquement les 2 premiers caractères, et en mettant le tout en majuscules :</t>
  </si>
  <si>
    <t>La formule &amp; se construit comme suit :</t>
  </si>
  <si>
    <r>
      <t xml:space="preserve">La </t>
    </r>
    <r>
      <rPr>
        <b/>
        <sz val="11"/>
        <color theme="1"/>
        <rFont val="Arial"/>
        <family val="2"/>
      </rPr>
      <t>formule &amp;</t>
    </r>
    <r>
      <rPr>
        <sz val="11"/>
        <color theme="1"/>
        <rFont val="Arial"/>
        <family val="2"/>
      </rPr>
      <t xml:space="preserve"> permet d'associer plusieurs chaines de caractères.</t>
    </r>
  </si>
  <si>
    <t>= TEXTE &amp; TEXTE</t>
  </si>
  <si>
    <t>143 cm</t>
  </si>
  <si>
    <t>13 ans</t>
  </si>
  <si>
    <t>Texte créé avec la formule &amp;</t>
  </si>
  <si>
    <t>Entrainez-vous à reproduire l'exemple ci-dessus :</t>
  </si>
  <si>
    <t>12ans</t>
  </si>
  <si>
    <t>138 cm</t>
  </si>
  <si>
    <t>Martine</t>
  </si>
  <si>
    <t>11 ans</t>
  </si>
  <si>
    <t>139 cm</t>
  </si>
  <si>
    <t>=SOMME.SI ( PLAGE CRITÈRE ; CRITÈRE ; SOMME PLAGE )</t>
  </si>
  <si>
    <t>La formule Somme Si se construit comme suit :</t>
  </si>
  <si>
    <r>
      <t xml:space="preserve">La </t>
    </r>
    <r>
      <rPr>
        <b/>
        <sz val="11"/>
        <color theme="1"/>
        <rFont val="Arial"/>
        <family val="2"/>
      </rPr>
      <t>formule Somme Si</t>
    </r>
    <r>
      <rPr>
        <sz val="11"/>
        <color theme="1"/>
        <rFont val="Arial"/>
        <family val="2"/>
      </rPr>
      <t xml:space="preserve"> permet d'additionner uniquement les cellules qui répondent à un critère précis.</t>
    </r>
  </si>
  <si>
    <r>
      <t xml:space="preserve">Quant à la </t>
    </r>
    <r>
      <rPr>
        <b/>
        <sz val="11"/>
        <color theme="1"/>
        <rFont val="Arial"/>
        <family val="2"/>
      </rPr>
      <t>formule Somme Si</t>
    </r>
    <r>
      <rPr>
        <sz val="11"/>
        <color theme="1"/>
        <rFont val="Arial"/>
        <family val="2"/>
      </rPr>
      <t xml:space="preserve"> Ens, elle permet d'additionner uniquement les cellules qui répondent à plusieurs critères précis.</t>
    </r>
  </si>
  <si>
    <t>La formule Somme Si Ens se construit comme suit :</t>
  </si>
  <si>
    <t>Type</t>
  </si>
  <si>
    <t>Montant</t>
  </si>
  <si>
    <t>Voici un exemple (voir les cases colorées) :</t>
  </si>
  <si>
    <t>Somme Si :</t>
  </si>
  <si>
    <t>Somme Si Ens :</t>
  </si>
  <si>
    <t>=SOMME.SI.ENS ( SOMME PLAGE ; PLAGE CRITÈRE 1 ; CRITÈRE 1 ; PLAGE CRITÈRE 2 ; CRITÈRE 2 ; etc ...)</t>
  </si>
  <si>
    <t>Nature</t>
  </si>
  <si>
    <t>Vente</t>
  </si>
  <si>
    <t>Marketing</t>
  </si>
  <si>
    <t>Production</t>
  </si>
  <si>
    <t>Total débit Production</t>
  </si>
  <si>
    <t>Total débit Marketing</t>
  </si>
  <si>
    <r>
      <t xml:space="preserve">La </t>
    </r>
    <r>
      <rPr>
        <b/>
        <sz val="11"/>
        <color theme="1"/>
        <rFont val="Arial"/>
        <family val="2"/>
      </rPr>
      <t>formule Nombre Si</t>
    </r>
    <r>
      <rPr>
        <sz val="11"/>
        <color theme="1"/>
        <rFont val="Arial"/>
        <family val="2"/>
      </rPr>
      <t xml:space="preserve"> permet de compter le nombre de cellules qui répondent à un critère précis (il ne s'agit donc pas ici d'additionner mais de compter le nombre de cases concernées).</t>
    </r>
  </si>
  <si>
    <t>La formule Nombre Si se construit comme suit :</t>
  </si>
  <si>
    <t>Nombre Si :</t>
  </si>
  <si>
    <t>=NB.SI ( PLAGE ; CRITÈRE )</t>
  </si>
  <si>
    <t>Nombre de montants supérieurs à 30 :</t>
  </si>
  <si>
    <t>Nombre de lignes "Marketing" :</t>
  </si>
  <si>
    <t>Nombre de lignes "débit" dans le tableau :</t>
  </si>
  <si>
    <t>Nombre de lignes "crédit" dans le tableau :</t>
  </si>
  <si>
    <t>La formule Nombre Val se construit comme suit :</t>
  </si>
  <si>
    <t>Nombre de valeurs comptées :</t>
  </si>
  <si>
    <t>=NB.VAL (PLAGE)</t>
  </si>
  <si>
    <t>Voici un exemple :</t>
  </si>
  <si>
    <r>
      <t xml:space="preserve">La </t>
    </r>
    <r>
      <rPr>
        <b/>
        <sz val="11"/>
        <color theme="1"/>
        <rFont val="Arial"/>
        <family val="2"/>
      </rPr>
      <t>formule Nombre Val</t>
    </r>
    <r>
      <rPr>
        <sz val="11"/>
        <color theme="1"/>
        <rFont val="Arial"/>
        <family val="2"/>
      </rPr>
      <t xml:space="preserve"> détermine le nombre de cellules d'une plage qui ne sont pas vides. Cela permet donc de compter les données présentes sur une plage.</t>
    </r>
  </si>
  <si>
    <t>La formule Si Esterreur se construit comme suit :</t>
  </si>
  <si>
    <r>
      <t xml:space="preserve">La </t>
    </r>
    <r>
      <rPr>
        <b/>
        <sz val="11"/>
        <color theme="1"/>
        <rFont val="Arial"/>
        <family val="2"/>
      </rPr>
      <t>formule Si Esterreur</t>
    </r>
    <r>
      <rPr>
        <sz val="11"/>
        <color theme="1"/>
        <rFont val="Arial"/>
        <family val="2"/>
      </rPr>
      <t xml:space="preserve"> permet de remplacer les données affichées en erreur par une autre valeur, pour une meilleure présentation.</t>
    </r>
  </si>
  <si>
    <t>Revenus déclarés</t>
  </si>
  <si>
    <t>Taux d'impôts</t>
  </si>
  <si>
    <t>Impôts à payer</t>
  </si>
  <si>
    <t>inconnu</t>
  </si>
  <si>
    <t>Dans le tableau ci-dessous, une donnée s'affiche en erreur (en gras). La formule Si Esterreur dans la dernière colonne permet d'afficher une autre valeur dans le cas où une erreur est rencontrée.</t>
  </si>
  <si>
    <t>AUTRE EXEMPLE :</t>
  </si>
  <si>
    <t>Entrainez-vous à reproduire les exemples ci-dessus :</t>
  </si>
  <si>
    <t>=SI ( ESTERREUR ( CELLULE ; DONNEE A AFFICHER SI ERREUR ; DONNEE A AFFICHER SI PAS EN ERREUR)</t>
  </si>
  <si>
    <t>Figer une cellule est utile dans le cas où une formule doit être étendue alors même que les données sources se trouvent toujours dans la même cellule de départ, ou sur la même ligne, ou sur la même colonne.</t>
  </si>
  <si>
    <r>
      <t xml:space="preserve">Dans Excel, il est possible de </t>
    </r>
    <r>
      <rPr>
        <b/>
        <sz val="11"/>
        <color theme="1"/>
        <rFont val="Arial"/>
        <family val="2"/>
      </rPr>
      <t>bloquer ou figer une cellule :</t>
    </r>
    <r>
      <rPr>
        <sz val="11"/>
        <color theme="1"/>
        <rFont val="Arial"/>
        <family val="2"/>
      </rPr>
      <t xml:space="preserve"> il s’agit de faire en forte que les coordonnées de la formule contenue dans cette cellule ne puissent pas varier lorsque l’on copie ou reporte cette formule à d’autres endroits de la feuille.</t>
    </r>
  </si>
  <si>
    <t>Selon les cas, il peut donc être utile de bloquer :</t>
  </si>
  <si>
    <t>- la ligne et la colonne des données sources,</t>
  </si>
  <si>
    <t>- uniquement la colonne,</t>
  </si>
  <si>
    <t>- ou uniquement la ligne.</t>
  </si>
  <si>
    <t>Prix t-shirt</t>
  </si>
  <si>
    <t>Prix manteau</t>
  </si>
  <si>
    <t>Prix bonnet</t>
  </si>
  <si>
    <t>Ancien prix</t>
  </si>
  <si>
    <t>Augmentation de prix</t>
  </si>
  <si>
    <t xml:space="preserve">Coefficient d'augmentation des prix : </t>
  </si>
  <si>
    <r>
      <t>Bloquer les données source se fait en rajoutant le </t>
    </r>
    <r>
      <rPr>
        <b/>
        <sz val="11"/>
        <color theme="1"/>
        <rFont val="Arial"/>
        <family val="2"/>
      </rPr>
      <t>signe $ </t>
    </r>
    <r>
      <rPr>
        <sz val="11"/>
        <color theme="1"/>
        <rFont val="Arial"/>
        <family val="2"/>
      </rPr>
      <t>(dollar) devant la lettre de la colonne, le chiffre de la ligne, ou les deux en même temps. Cela peut aussi se faire en appuyant sur</t>
    </r>
    <r>
      <rPr>
        <b/>
        <sz val="11"/>
        <color theme="1"/>
        <rFont val="Arial"/>
        <family val="2"/>
      </rPr>
      <t xml:space="preserve"> F4</t>
    </r>
    <r>
      <rPr>
        <sz val="11"/>
        <color theme="1"/>
        <rFont val="Arial"/>
        <family val="2"/>
      </rPr>
      <t xml:space="preserve"> au moment de la saisie.</t>
    </r>
  </si>
  <si>
    <t>Dans le tableau ci-dessous, les données de la dernière colonne sont calculées sur la base d'une référence fixe, qui est donc bloquée par des $, afin d'éviter d'avoir à resaisir la formule sur chaque ligne. Une seule saisie suffit ; la formule peut ensuite être étendue.</t>
  </si>
  <si>
    <t>Prix internet</t>
  </si>
  <si>
    <t>Prix boutique</t>
  </si>
  <si>
    <t>Prix revendeur</t>
  </si>
  <si>
    <t>Coefficient augmentation prix</t>
  </si>
  <si>
    <t>Nouveau prix internet</t>
  </si>
  <si>
    <t>Nouveau prix boutique</t>
  </si>
  <si>
    <t>Nouveau prix revendeur</t>
  </si>
  <si>
    <t>Excel permet de faire des graphiques de manière très simple, sur la base d'un tableau existant.</t>
  </si>
  <si>
    <t>Pour faire un graphique :</t>
  </si>
  <si>
    <t>- sélectionnez l'ensemble du tableau source,</t>
  </si>
  <si>
    <t>- dans l'onglet Insertion, cliquez sur "Graphiques recommandés" et choisissez le type de graphique qui vous convient.</t>
  </si>
  <si>
    <r>
      <rPr>
        <b/>
        <i/>
        <sz val="11"/>
        <color theme="1"/>
        <rFont val="Arial"/>
        <family val="2"/>
      </rPr>
      <t>Remarque :</t>
    </r>
    <r>
      <rPr>
        <sz val="11"/>
        <color theme="1"/>
        <rFont val="Arial"/>
        <family val="2"/>
      </rPr>
      <t xml:space="preserve"> il est possible d'adapter le format de votre graphique.</t>
    </r>
  </si>
  <si>
    <t>Entrainez-vous à reproduire le graphique sur la base du tableau ci-dessus.</t>
  </si>
  <si>
    <t>Numéro,nom,prénom,age,sexe,taille,poids</t>
  </si>
  <si>
    <t>1,Durand,Paul,28,M,178,70</t>
  </si>
  <si>
    <t>3,Mainguy,Jean,68,M,177,76</t>
  </si>
  <si>
    <t>4,Kart,Elise,45,F,170,55</t>
  </si>
  <si>
    <t>2,Léonard,Lucie,31,F,163,60</t>
  </si>
  <si>
    <t>5,Battisti,Mathilde,39,F,161,62</t>
  </si>
  <si>
    <t>6,Roch,Olivier,49,M,177,74</t>
  </si>
  <si>
    <t>Choisissez "délimité" si vos données à convertir peuvent être délimitées par un élément (point, point-virgule, deux points, espace…), puis définissez cet élément.</t>
  </si>
  <si>
    <t>Voici des données à convertir :</t>
  </si>
  <si>
    <t>nom</t>
  </si>
  <si>
    <t>prénom</t>
  </si>
  <si>
    <t>age</t>
  </si>
  <si>
    <t>sexe</t>
  </si>
  <si>
    <t>taille</t>
  </si>
  <si>
    <t>poids</t>
  </si>
  <si>
    <t>M</t>
  </si>
  <si>
    <t>Léonard</t>
  </si>
  <si>
    <t>Lucie</t>
  </si>
  <si>
    <t>F</t>
  </si>
  <si>
    <t>Mainguy</t>
  </si>
  <si>
    <t>Jean</t>
  </si>
  <si>
    <t>Kart</t>
  </si>
  <si>
    <t>Battisti</t>
  </si>
  <si>
    <t>Mathilde</t>
  </si>
  <si>
    <t>Roch</t>
  </si>
  <si>
    <t>Olivier</t>
  </si>
  <si>
    <t>Convertissez les données suivantes :</t>
  </si>
  <si>
    <t>Les données converties apparaissent sous la forme suivante :</t>
  </si>
  <si>
    <r>
      <rPr>
        <b/>
        <sz val="11"/>
        <color theme="1"/>
        <rFont val="Arial"/>
        <family val="2"/>
      </rPr>
      <t>Convertir des données</t>
    </r>
    <r>
      <rPr>
        <sz val="11"/>
        <color theme="1"/>
        <rFont val="Arial"/>
        <family val="2"/>
      </rPr>
      <t xml:space="preserve"> consiste à fractionner les données contenues dans une colonne pour en faire plusieurs colonnes. Il s'agit par exemple de traiter les données brutes uniquement séparées par des espaces, des virgules, des point-virgules…</t>
    </r>
  </si>
  <si>
    <r>
      <t xml:space="preserve">Pour convertir des données, sélectionnez les données (ou la colonne qui les contient) et, dans le ruban Données, cliquez sur </t>
    </r>
    <r>
      <rPr>
        <b/>
        <sz val="11"/>
        <color theme="1"/>
        <rFont val="Arial"/>
        <family val="2"/>
      </rPr>
      <t>Convertir.</t>
    </r>
  </si>
  <si>
    <t>Cliquez sur Suivant puis sur Terminé. Les données se fractionnent alors instantanément sur plusieurs colonnes.</t>
  </si>
  <si>
    <t>Sexe</t>
  </si>
  <si>
    <t>Poids</t>
  </si>
  <si>
    <r>
      <t xml:space="preserve">Pour activer les filtres, placez-vous dans une des en-têtes du tableau, allez dans le Ruban Données, et cliquez sur </t>
    </r>
    <r>
      <rPr>
        <b/>
        <sz val="11"/>
        <color theme="1"/>
        <rFont val="Arial"/>
        <family val="2"/>
      </rPr>
      <t>Filtrer.</t>
    </r>
    <r>
      <rPr>
        <sz val="11"/>
        <color theme="1"/>
        <rFont val="Arial"/>
        <family val="2"/>
      </rPr>
      <t xml:space="preserve"> Les flèches en en-tête apparaissent alors, pour peu qu'aucune entête ne soit vide (sinon remplissez les entêtes et recommencez l'opération).</t>
    </r>
  </si>
  <si>
    <t>Dans le tableau suivant, les filtres ont été activés :</t>
  </si>
  <si>
    <t>Le fait d'avoir activé les filtres vous donne accès à plusieurs fonctionnalités. Cliquez sur une des flèches en en-tête de colonne et visualisez / testez les options disponibles : tri par ordre croissant ou décroissant, sélection ou désélection de données, conditions de filtrage précises, etc.</t>
  </si>
  <si>
    <r>
      <t xml:space="preserve">Utiliser les filtres </t>
    </r>
    <r>
      <rPr>
        <sz val="11"/>
        <color theme="1"/>
        <rFont val="Arial"/>
        <family val="2"/>
      </rPr>
      <t>consiste à faire apparaître une flèche dans l'en-tête des colonnes d'un tableau afin de pouvoir sélectionner ou réorganiser les données de ce tableau selon un ordre différent.</t>
    </r>
  </si>
  <si>
    <r>
      <rPr>
        <b/>
        <i/>
        <sz val="11"/>
        <color theme="1"/>
        <rFont val="Arial"/>
        <family val="2"/>
      </rPr>
      <t xml:space="preserve">Remarque : </t>
    </r>
    <r>
      <rPr>
        <sz val="11"/>
        <color theme="1"/>
        <rFont val="Arial"/>
        <family val="2"/>
      </rPr>
      <t>Pour supprimer les filtres, recliquez sur Filtrer dans le ruban Données.</t>
    </r>
  </si>
  <si>
    <t>Dans le tableau ci-dessus, entrainez-vous à faire apparaître et à faire disparaître les filtres, entrainez-vous ensuite à Filtrer les données sur différentes colonnes et selon différents critères : ordre décroissant, données supérieures à 2, etc.</t>
  </si>
  <si>
    <t>Le TCD permet d'exploiter les données brutes contenus dans un tableau source souvent volumineux ou difficile à lire.</t>
  </si>
  <si>
    <t>Client</t>
  </si>
  <si>
    <t>Origine</t>
  </si>
  <si>
    <t>Montant payé</t>
  </si>
  <si>
    <t>Mode paiement</t>
  </si>
  <si>
    <t>Nuitées</t>
  </si>
  <si>
    <r>
      <t>Avant de créer le TCD, assurez-vous que votre tableau source soit présenté de manière propre :</t>
    </r>
    <r>
      <rPr>
        <b/>
        <sz val="11"/>
        <color theme="1"/>
        <rFont val="Arial"/>
        <family val="2"/>
      </rPr>
      <t xml:space="preserve"> </t>
    </r>
    <r>
      <rPr>
        <b/>
        <sz val="11"/>
        <color rgb="FFC00000"/>
        <rFont val="Arial"/>
        <family val="2"/>
      </rPr>
      <t>il est notamment nécessaire que chaque colonne du tableau source dispose d'un intituté unique et parlant.</t>
    </r>
  </si>
  <si>
    <t>Voici la procédure pour créer un TCD :</t>
  </si>
  <si>
    <r>
      <t xml:space="preserve">Le TCD est un outil de </t>
    </r>
    <r>
      <rPr>
        <b/>
        <sz val="11"/>
        <color theme="1"/>
        <rFont val="Arial"/>
        <family val="2"/>
      </rPr>
      <t>business intelligence</t>
    </r>
    <r>
      <rPr>
        <sz val="11"/>
        <color theme="1"/>
        <rFont val="Arial"/>
        <family val="2"/>
      </rPr>
      <t xml:space="preserve"> ; il offre une visibilité parfaite et permet des analyses très pertinentes, alors même que le tableau source semble inexploitable.</t>
    </r>
  </si>
  <si>
    <t>- vous êtes alors invité à sélectionner les données du tableau source, sur lequel le TCD sera construit : cliquez sur la micro-flèche puis sélectionnez votre tableau source, intitulés de colonnes compris, puis recliquez sur la micro-flèche, puis sur OK,</t>
  </si>
  <si>
    <t>- la structure du TCD apparaît alors, pour l'instant vide,</t>
  </si>
  <si>
    <t>- à droite de l'écran apparaissent les éléments à disposer dans votre TCD ; pas de panique, tous ces éléments disparaitront si vous sortez du TCD, et réapparaîtront si vous recliquez sur le TCD,</t>
  </si>
  <si>
    <t>Somme de Montant payé</t>
  </si>
  <si>
    <t>Total général</t>
  </si>
  <si>
    <t>- glissez-déposer chacun des éléments dans les zones prévues : filtres, colonnes, lignes ou valeurs. Dans "valeurs", placez les éléments qui sont additionnables (montants financiers par exemple)*.</t>
  </si>
  <si>
    <t>- organisez les données comme vous le souhaitez, le but étant de permettre des analyses pertinentes.</t>
  </si>
  <si>
    <r>
      <rPr>
        <b/>
        <i/>
        <sz val="11"/>
        <color theme="1"/>
        <rFont val="Arial"/>
        <family val="2"/>
      </rPr>
      <t>Remarque :</t>
    </r>
    <r>
      <rPr>
        <sz val="11"/>
        <color theme="1"/>
        <rFont val="Arial"/>
        <family val="2"/>
      </rPr>
      <t xml:space="preserve"> le principe du graphique croisé dynamique est exactement le même. Il se crée en choisissant "Graphique croisé dynamique" dans le ruban Insertion.</t>
    </r>
  </si>
  <si>
    <t>Étiquettes de lignes</t>
  </si>
  <si>
    <t>Somme de Nuitées</t>
  </si>
  <si>
    <r>
      <t xml:space="preserve">Un </t>
    </r>
    <r>
      <rPr>
        <b/>
        <sz val="11"/>
        <color theme="1"/>
        <rFont val="Arial"/>
        <family val="2"/>
      </rPr>
      <t>tableau croisé dynamique (TCD)</t>
    </r>
    <r>
      <rPr>
        <sz val="11"/>
        <color theme="1"/>
        <rFont val="Arial"/>
        <family val="2"/>
      </rPr>
      <t xml:space="preserve"> est un tableau spécifiquement créé pour présenter les données d'un autre tableau source selon des critères particuliers et une présentation précise, pertinente et lisible.</t>
    </r>
  </si>
  <si>
    <t>- placez-vous à l'endroit où vous souhaitez créer votre TCD (ce peut être sur un autre onglet pour plus de lisibilité),</t>
  </si>
  <si>
    <r>
      <t xml:space="preserve">- dans le ruban Insertion, cliquez sur </t>
    </r>
    <r>
      <rPr>
        <b/>
        <sz val="11"/>
        <color theme="1"/>
        <rFont val="Arial"/>
        <family val="2"/>
      </rPr>
      <t>Tableau croisé dynamique,</t>
    </r>
  </si>
  <si>
    <t xml:space="preserve">   *Il sera nécessaire de cliquer sur lesdits éléments pour changer le "Paramètre des champs de valeurs" afin d'afficher une somme plutôt qu'un nombre.</t>
  </si>
  <si>
    <t>Reproduisez le TCD sur la base des données du tableau brut ci-dessus.</t>
  </si>
  <si>
    <t>TCD :</t>
  </si>
  <si>
    <t>Même exemple, mais cette fois on affiche une valeur vide (double apostrophe "" signifie "vide") dans le cas où une erreur est rencontrée :</t>
  </si>
  <si>
    <r>
      <t>Il sera ensuite possible de masquer la colonne où les erreurs apparaissent (sélectionner la colonne entière, puis</t>
    </r>
    <r>
      <rPr>
        <b/>
        <sz val="11"/>
        <color theme="1"/>
        <rFont val="Arial"/>
        <family val="2"/>
      </rPr>
      <t xml:space="preserve"> clic droit - Masquer</t>
    </r>
    <r>
      <rPr>
        <sz val="11"/>
        <color theme="1"/>
        <rFont val="Arial"/>
        <family val="2"/>
      </rPr>
      <t>).</t>
    </r>
  </si>
  <si>
    <t>Autrement dit, la position de la formule varie, mais la position des données sources ne varie pas. En bloquant avec $, vous n’aurez pas à reprendre chaque cellule manuellement.</t>
  </si>
  <si>
    <t>La mise en forme conditionnelle vous évite d'avoir à mettre en forme manuellement chaque cellule.</t>
  </si>
  <si>
    <r>
      <t xml:space="preserve">Pour appliquer une mise en forme conditionnelle, sélectionnez la plage de données concernée, puis allez dans le ruban accueil et cliquez sur </t>
    </r>
    <r>
      <rPr>
        <b/>
        <sz val="11"/>
        <color theme="1"/>
        <rFont val="Arial"/>
        <family val="2"/>
      </rPr>
      <t>Mise en forme conditionnelle.</t>
    </r>
  </si>
  <si>
    <t>Définissez les règles de mise en valeur des cellules, par exemple si la cellule contient une chaine de caractère précise, ou si son montant est supérieur à un certain nombre.</t>
  </si>
  <si>
    <t>Par exemple, vous pouvez décider d'afficher automatiquement en rouge les données inférieures à zéro, ou sur fond vert les données supérieures à 10 000.</t>
  </si>
  <si>
    <r>
      <rPr>
        <b/>
        <i/>
        <sz val="11"/>
        <color theme="1"/>
        <rFont val="Arial"/>
        <family val="2"/>
      </rPr>
      <t xml:space="preserve">Remarque : </t>
    </r>
    <r>
      <rPr>
        <sz val="11"/>
        <color theme="1"/>
        <rFont val="Arial"/>
        <family val="2"/>
      </rPr>
      <t>Plusieurs règles de mise en forme conditionnelles peuvent être appliquées à une même plage de cellules.</t>
    </r>
  </si>
  <si>
    <t>Taille cm</t>
  </si>
  <si>
    <t>Dans le tableau ci-dessous, on a appliqué deux règles de mise en forme conditionnelle : en rouge si l'âge est supérieur à 40, et en vert si la taille est supérieure à 170 cm.</t>
  </si>
  <si>
    <t>Reproduisez ci-dessous les mises en forme conditionnelles suivant l'exemple précédent :</t>
  </si>
  <si>
    <r>
      <rPr>
        <sz val="11"/>
        <color theme="1"/>
        <rFont val="Arial"/>
        <family val="2"/>
      </rPr>
      <t xml:space="preserve">La </t>
    </r>
    <r>
      <rPr>
        <b/>
        <sz val="11"/>
        <color theme="1"/>
        <rFont val="Arial"/>
        <family val="2"/>
      </rPr>
      <t xml:space="preserve">mise en forme conditionnelle </t>
    </r>
    <r>
      <rPr>
        <sz val="11"/>
        <color theme="1"/>
        <rFont val="Arial"/>
        <family val="2"/>
      </rPr>
      <t>permet de mettre en valeur (couleur, style particulier) automatiquement certaines données de votre tableau en fonction de certains critères.</t>
    </r>
  </si>
  <si>
    <t>Saisissez ici votre date de naissance :</t>
  </si>
  <si>
    <t>Dans Excel, il est possible de protéger une feuille en saisie afin que l'utilisateur n'écrase pas certaines données ou formules, ou afin de l'obliger à saisir un certain type de donnée.</t>
  </si>
  <si>
    <t>Voici la procédure :</t>
  </si>
  <si>
    <t>- sélectionnez la cellule dans laquelle vous souhaitez appliquer un format obligatoire,</t>
  </si>
  <si>
    <t>- choisissez quel type de données vous souhaitez autoriser en saisie : nombre entier, décimal, date, heure…</t>
  </si>
  <si>
    <r>
      <t xml:space="preserve">- dans le ruban supérieur, sélectionnez </t>
    </r>
    <r>
      <rPr>
        <b/>
        <sz val="11"/>
        <color theme="1"/>
        <rFont val="Arial"/>
        <family val="2"/>
      </rPr>
      <t xml:space="preserve">Données, Validation des données, </t>
    </r>
    <r>
      <rPr>
        <sz val="11"/>
        <color theme="1"/>
        <rFont val="Arial"/>
        <family val="2"/>
      </rPr>
      <t>puis Validation des données,</t>
    </r>
  </si>
  <si>
    <r>
      <t xml:space="preserve">- protégez ensuite la feuille en lui affectant un </t>
    </r>
    <r>
      <rPr>
        <b/>
        <sz val="11"/>
        <color theme="1"/>
        <rFont val="Arial"/>
        <family val="2"/>
      </rPr>
      <t xml:space="preserve">mot de passe </t>
    </r>
    <r>
      <rPr>
        <sz val="11"/>
        <color theme="1"/>
        <rFont val="Arial"/>
        <family val="2"/>
      </rPr>
      <t>: dans le ruban supérieur, choisissez Révision puis "Protéger la Feuille" et définissez un mot de passe.</t>
    </r>
  </si>
  <si>
    <t>Dans l'exemple ci-dessous on a appliqué un format obligatoire, en l'occurrence "date". L'utilisateur est donc obligé de saisir sa date de naissance au format date, faute de quoi un message d'erreur apparaît.</t>
  </si>
  <si>
    <r>
      <t xml:space="preserve">La </t>
    </r>
    <r>
      <rPr>
        <b/>
        <sz val="11"/>
        <color theme="1"/>
        <rFont val="Arial"/>
        <family val="2"/>
      </rPr>
      <t xml:space="preserve">"validation des données" </t>
    </r>
    <r>
      <rPr>
        <sz val="11"/>
        <color theme="1"/>
        <rFont val="Arial"/>
        <family val="2"/>
      </rPr>
      <t>permet de définir ces règles. Les règles définies s'appliquent définitivement après avoir protégé la feuille de calcul par un mot de passe.</t>
    </r>
  </si>
  <si>
    <t>- dans le sous-onglet "Alerte d'erreur" vous pouvez saisir un message d'alerte qui apparaîtra si l'utilisateur saisit une donnée non conforme,</t>
  </si>
  <si>
    <t>- fermez la fenêtre en cliquant sur OK,</t>
  </si>
  <si>
    <t>30 - Zone de saisie à liste</t>
  </si>
  <si>
    <t>Toujours dans la "validation des données", il est possible de définir une liste de choix pour obliger l'utilisateur à choisir une donnée dans la liste.</t>
  </si>
  <si>
    <t>Chien</t>
  </si>
  <si>
    <t>Chat</t>
  </si>
  <si>
    <t>Oiseau</t>
  </si>
  <si>
    <t>Reptile</t>
  </si>
  <si>
    <t>Rongeur</t>
  </si>
  <si>
    <t>Type de l'animal que vous possédez :</t>
  </si>
  <si>
    <t>- choisissez Liste et sélectionnez la source de la liste de données (cliquez sur la mini-flèche et sélectionnez la liste),</t>
  </si>
  <si>
    <t>- dans un coin de la feuille, composez la liste des données parmi lesquelles l'utilisateur pourra choisir ; vous pourrez plus tard masquer cette liste (sélection puis clic droit - masquer),</t>
  </si>
  <si>
    <t>- dans le sous-onglet "Alerte d'erreur" vous pouvez saisir un message d'alerte qui apparaîtra si l'utilisateur tente de saisir une autre valeur que celles de la liste,</t>
  </si>
  <si>
    <t>Liste des données de la liste (peut être masqué) :</t>
  </si>
  <si>
    <t>- sélectionnez la cellule dans laquelle vous souhaitez faire apparaître la liste de choix,</t>
  </si>
  <si>
    <t>Dans l'exemple ci-dessous, l'utilisateur doit obligatoirement sélectionner sa réponse dans une liste de choix :</t>
  </si>
  <si>
    <t>Les formats de cellules</t>
  </si>
  <si>
    <t>Débutant</t>
  </si>
  <si>
    <t>Intermédiaire</t>
  </si>
  <si>
    <t>Les formules :</t>
  </si>
  <si>
    <t>Avancé</t>
  </si>
  <si>
    <t>Resaisissez la donnée et appliquez le format souhaité :</t>
  </si>
  <si>
    <t>https://www.business-plan-excel.fr/produit/mot-de-passe-formation-excel/</t>
  </si>
  <si>
    <r>
      <t xml:space="preserve">- protégez ensuite la feuille en lui affectant un </t>
    </r>
    <r>
      <rPr>
        <b/>
        <sz val="11"/>
        <color theme="1"/>
        <rFont val="Arial"/>
        <family val="2"/>
      </rPr>
      <t xml:space="preserve">mot de passe </t>
    </r>
    <r>
      <rPr>
        <sz val="11"/>
        <color theme="1"/>
        <rFont val="Arial"/>
        <family val="2"/>
      </rPr>
      <t>: dans le ruban supérieur, choisissez Révision puis "Protéger la Feuille" et définissez un mot de passe. Au préalable, il faudra avoir rendu possible la saisie dans les cellules voulues (clic droit sur ces cellules, Format, Protection, Verrouillé décoché).</t>
    </r>
  </si>
  <si>
    <t>2 - Mettre en forme un tableau</t>
  </si>
  <si>
    <t>Pour obtenir le mot de passe et déverrouiller les exercices, cliquez ici :</t>
  </si>
  <si>
    <r>
      <t xml:space="preserve">Ci-dessous un exemple de la même valeur numérique (en l'occurrence </t>
    </r>
    <r>
      <rPr>
        <b/>
        <sz val="11"/>
        <color theme="1"/>
        <rFont val="Arial"/>
        <family val="2"/>
      </rPr>
      <t>1125,2</t>
    </r>
    <r>
      <rPr>
        <sz val="11"/>
        <color theme="1"/>
        <rFont val="Arial"/>
        <family val="2"/>
      </rPr>
      <t>) affichée selon des formats différents :</t>
    </r>
  </si>
  <si>
    <r>
      <t xml:space="preserve">Le format </t>
    </r>
    <r>
      <rPr>
        <b/>
        <sz val="11"/>
        <color theme="1"/>
        <rFont val="Arial"/>
        <family val="2"/>
      </rPr>
      <t xml:space="preserve">texte </t>
    </r>
    <r>
      <rPr>
        <sz val="11"/>
        <color theme="1"/>
        <rFont val="Arial"/>
        <family val="2"/>
      </rPr>
      <t>permet d'afficher une valeur selon une suite de caractères alphanumériques, sans aucune interprétation. Ce format est intéressant quand on travaille sur des données plates.</t>
    </r>
  </si>
  <si>
    <t>Il permet par exemple d'afficher des données commençant par un zéro, sans risque de voir ce zéro disparaître à la saisie :</t>
  </si>
  <si>
    <t>000045897</t>
  </si>
  <si>
    <t>©Copyright BPE / toute reproduction interdite.</t>
  </si>
  <si>
    <t>Bienvenue dans cette formation Excel en 30 leçons et 30 exercices.</t>
  </si>
  <si>
    <t>Liste des leçons et exercices à retrouver dans les différents onglets de ce document :</t>
  </si>
  <si>
    <t>Pour créer un tableau, saisissez d'abord les données sans formalisme, puis mettez en forme au dernier moment. Pour cela :</t>
  </si>
  <si>
    <t>- sélectionnez la plage de données concernée</t>
  </si>
  <si>
    <r>
      <rPr>
        <b/>
        <i/>
        <sz val="11"/>
        <color theme="1"/>
        <rFont val="Arial"/>
        <family val="2"/>
      </rPr>
      <t xml:space="preserve">Remarque : </t>
    </r>
    <r>
      <rPr>
        <sz val="11"/>
        <color theme="1"/>
        <rFont val="Arial"/>
        <family val="2"/>
      </rPr>
      <t xml:space="preserve">si vous devez répéter l'opération plusieurs fois, </t>
    </r>
    <r>
      <rPr>
        <b/>
        <sz val="11"/>
        <color theme="1"/>
        <rFont val="Arial"/>
        <family val="2"/>
      </rPr>
      <t>double-cliquez</t>
    </r>
    <r>
      <rPr>
        <sz val="11"/>
        <color theme="1"/>
        <rFont val="Arial"/>
        <family val="2"/>
      </rPr>
      <t xml:space="preserve"> sur "Reproduire la mise en forme", ainsi vous ne perdrez pas la mémoire de la mise en forme.</t>
    </r>
  </si>
  <si>
    <t>Appuyez sur la touche "echap" quand vous avez fini de reproduire vos mises en forme.</t>
  </si>
  <si>
    <t>Dans Excel, il est souvent nécessaire de reproduire ou d'imiter la mise en forme d'une cellule ou d'un tableau pour l'appliquer sur un autre groupe de données.</t>
  </si>
  <si>
    <t>Une solution simple existe, qui consiste à utiliser la touche de raccourci suivante, disponible dans le ruban Accueil :</t>
  </si>
  <si>
    <t>Sélectionnez le modèle de mise en forme à copier (cellule, groupe de cellules ou tableau entier), cliquez sur "Reproduire la mise en forme",</t>
  </si>
  <si>
    <t>puis sélectionnez les cellules auxquelles vous voulez appliquer cette mise en forme.</t>
  </si>
  <si>
    <r>
      <t xml:space="preserve">- pour vous rendre directement à la dernière ligne d'un tableau, appuyez simultanément sur les touches </t>
    </r>
    <r>
      <rPr>
        <b/>
        <sz val="11"/>
        <color rgb="FFC00000"/>
        <rFont val="Arial"/>
        <family val="2"/>
      </rPr>
      <t>CTRL et flèche bas</t>
    </r>
  </si>
  <si>
    <r>
      <t xml:space="preserve">- pour vous rendre directement à la dernière colonne d'un tableau, appuyez simultanément sur les touches </t>
    </r>
    <r>
      <rPr>
        <b/>
        <sz val="11"/>
        <color rgb="FFC00000"/>
        <rFont val="Arial"/>
        <family val="2"/>
      </rPr>
      <t>CTRL et flèche droite</t>
    </r>
  </si>
  <si>
    <r>
      <rPr>
        <b/>
        <i/>
        <sz val="11"/>
        <color theme="1"/>
        <rFont val="Arial"/>
        <family val="2"/>
      </rPr>
      <t>Remarque :</t>
    </r>
    <r>
      <rPr>
        <b/>
        <sz val="11"/>
        <color theme="1"/>
        <rFont val="Arial"/>
        <family val="2"/>
      </rPr>
      <t xml:space="preserve"> </t>
    </r>
    <r>
      <rPr>
        <sz val="11"/>
        <color theme="1"/>
        <rFont val="Arial"/>
        <family val="2"/>
      </rPr>
      <t xml:space="preserve">l'emploi de CTRL et flèche vous renverra à la dernière cellule </t>
    </r>
    <r>
      <rPr>
        <b/>
        <sz val="11"/>
        <color theme="1"/>
        <rFont val="Arial"/>
        <family val="2"/>
      </rPr>
      <t>pleine.</t>
    </r>
    <r>
      <rPr>
        <sz val="11"/>
        <color theme="1"/>
        <rFont val="Arial"/>
        <family val="2"/>
      </rPr>
      <t xml:space="preserve"> En l'absence de cellule pleine, vous serez renvoyé vers la dernière cellule de la feuille (vide).</t>
    </r>
  </si>
  <si>
    <r>
      <t xml:space="preserve">Positionnez-vous dans le tableau suivant. Exercez-vous à atteindre la dernière ligne du tableau à l'aide de </t>
    </r>
    <r>
      <rPr>
        <b/>
        <sz val="11"/>
        <color theme="1"/>
        <rFont val="Arial"/>
        <family val="2"/>
      </rPr>
      <t>CTRL et flèche</t>
    </r>
    <r>
      <rPr>
        <sz val="11"/>
        <color theme="1"/>
        <rFont val="Arial"/>
        <family val="2"/>
      </rPr>
      <t>, puis la dernière colonne, puis à revenir au début du tableau par le même moyen.</t>
    </r>
  </si>
  <si>
    <t>Effectuez le même exercice cette fois dans la présente feuille Excel elle-même : tentez d'atteindre la dernière ligne, puis la dernière colonne, avant de revenir en haut.</t>
  </si>
  <si>
    <t>Lorsque l'on copie une cellule (clic droit et "copier", ou CTRL + C), c'est l'ensemble de ce qu'elle contient qui est copié : la valeur, la formule et le format.</t>
  </si>
  <si>
    <r>
      <t xml:space="preserve">Pour cela, copiez la cellule, placez-vous sur la cellule cible, faites un clic droit </t>
    </r>
    <r>
      <rPr>
        <b/>
        <sz val="11"/>
        <color theme="1"/>
        <rFont val="Arial"/>
        <family val="2"/>
      </rPr>
      <t>Collage spécial</t>
    </r>
    <r>
      <rPr>
        <sz val="11"/>
        <color theme="1"/>
        <rFont val="Arial"/>
        <family val="2"/>
      </rPr>
      <t xml:space="preserve"> et sélectionnez le type d'élément à coller : </t>
    </r>
    <r>
      <rPr>
        <b/>
        <sz val="11"/>
        <color theme="1"/>
        <rFont val="Arial"/>
        <family val="2"/>
      </rPr>
      <t>formule, valeur ou format.</t>
    </r>
  </si>
  <si>
    <t>Etendez les données :</t>
  </si>
  <si>
    <t>Ajuster une colonne permet de faire en sorte que son contenu de déborde pas de ses limites. Si le contenu déborde, il se retrouvera visuellement sur les cellules mitoyennes.</t>
  </si>
  <si>
    <t>Si les cellules mitoyennes sont pleines, la valeur ########## risque de s'afficher, empêchant la lecture des données.</t>
  </si>
  <si>
    <t>Il existe une façon simple d'ajuster une ou plusieurs colonnes : passez la souris sur le séparateur de colonnes au niveau des en-têtes jusqu'à ce que le curseur</t>
  </si>
  <si>
    <t>se change en double-flèche directionnelle, puis effectuez un double-clic. La largeur de la colonne s'ajuste alors automatiquement.</t>
  </si>
  <si>
    <t>&gt;</t>
  </si>
  <si>
    <r>
      <rPr>
        <b/>
        <i/>
        <sz val="11"/>
        <color theme="1"/>
        <rFont val="Arial"/>
        <family val="2"/>
      </rPr>
      <t>Rappel :</t>
    </r>
    <r>
      <rPr>
        <sz val="11"/>
        <color theme="1"/>
        <rFont val="Arial"/>
        <family val="2"/>
      </rPr>
      <t xml:space="preserve"> les données en format texte s'alignent automatiquement à gauche.</t>
    </r>
  </si>
  <si>
    <t>Par conséquent, le chiffre 2 correspond au 2 janvier 1900, le chiffre 3 au 3 janvier 1900, et ainsi de suite. Le chiffre 1125 correspond par exemple au 29 janvier 1903.</t>
  </si>
  <si>
    <t>Donnée de départ :</t>
  </si>
  <si>
    <t>Même donnée au format date avec jour semaine :</t>
  </si>
  <si>
    <t>Au format nombre :</t>
  </si>
  <si>
    <t>Au format monétaire :</t>
  </si>
  <si>
    <t>Au format pourcentage :</t>
  </si>
  <si>
    <t>1 bis - Format date</t>
  </si>
  <si>
    <r>
      <t xml:space="preserve">Un changement de format (clic droit - </t>
    </r>
    <r>
      <rPr>
        <i/>
        <sz val="11"/>
        <color theme="1"/>
        <rFont val="Arial"/>
        <family val="2"/>
      </rPr>
      <t>Format de cellule</t>
    </r>
    <r>
      <rPr>
        <sz val="11"/>
        <color theme="1"/>
        <rFont val="Arial"/>
        <family val="2"/>
      </rPr>
      <t>) permet de transformer un chiffre en date et vice-versa. Par exemple :</t>
    </r>
  </si>
  <si>
    <t>Donnée de départ (format Standard) :</t>
  </si>
  <si>
    <t>Conséquence directe, il est possible d'ajouter ou de retrancher des jours à une date Excel, par exemple pour calculer une date d'échéance.</t>
  </si>
  <si>
    <t>Liste des numéros 
de téléphone</t>
  </si>
  <si>
    <t>Forcez le retour à la ligne après le mot "numéros" :</t>
  </si>
  <si>
    <t>Il y a deux solutions pour renvoyer du texte à la ligne au sein d'une cellule Excel :</t>
  </si>
  <si>
    <t>Concrètement, le chiffre 1 correspond à la date du 1er janvier 1900. Autrement dit, dans Excel, le monde a été créé le 1er janvier 1900.</t>
  </si>
  <si>
    <r>
      <t>Dans Excel, une</t>
    </r>
    <r>
      <rPr>
        <b/>
        <sz val="11"/>
        <color theme="1"/>
        <rFont val="Arial"/>
        <family val="2"/>
      </rPr>
      <t xml:space="preserve"> date</t>
    </r>
    <r>
      <rPr>
        <sz val="11"/>
        <color theme="1"/>
        <rFont val="Arial"/>
        <family val="2"/>
      </rPr>
      <t xml:space="preserve"> (format Date) correspond en réalité à un </t>
    </r>
    <r>
      <rPr>
        <b/>
        <sz val="11"/>
        <color theme="1"/>
        <rFont val="Arial"/>
        <family val="2"/>
      </rPr>
      <t>chiffre</t>
    </r>
    <r>
      <rPr>
        <sz val="11"/>
        <color theme="1"/>
        <rFont val="Arial"/>
        <family val="2"/>
      </rPr>
      <t xml:space="preserve"> (format Standard ou nombre).</t>
    </r>
  </si>
  <si>
    <t>Même donnée au format "date" :</t>
  </si>
  <si>
    <t>Changer un format de cellule permet d'afficher une même donnée sous différentes formes.</t>
  </si>
  <si>
    <r>
      <t xml:space="preserve">Pour changer le format de cellule, </t>
    </r>
    <r>
      <rPr>
        <b/>
        <sz val="11"/>
        <color theme="1"/>
        <rFont val="Arial"/>
        <family val="2"/>
      </rPr>
      <t>faites un clic droit sur la cellule et sélectionnez "Format de cellule".</t>
    </r>
  </si>
  <si>
    <t>4 - Se déplacer rapidement dans une feuille Excel</t>
  </si>
  <si>
    <r>
      <t xml:space="preserve">2) En cours de saisie, pressez simultanéement </t>
    </r>
    <r>
      <rPr>
        <b/>
        <sz val="11"/>
        <color theme="1"/>
        <rFont val="Arial"/>
        <family val="2"/>
      </rPr>
      <t>Alt et Entrée</t>
    </r>
    <r>
      <rPr>
        <sz val="11"/>
        <color theme="1"/>
        <rFont val="Arial"/>
        <family val="2"/>
      </rPr>
      <t xml:space="preserve"> pour aller à la ligne à l'endroit que vous souhaitez.</t>
    </r>
  </si>
  <si>
    <r>
      <t xml:space="preserve">1) Sélectionnez la cellule et utilisez la touche </t>
    </r>
    <r>
      <rPr>
        <b/>
        <sz val="11"/>
        <color theme="1"/>
        <rFont val="Arial"/>
        <family val="2"/>
      </rPr>
      <t>"Renvoyer à la ligne automatiquement"</t>
    </r>
    <r>
      <rPr>
        <sz val="11"/>
        <color theme="1"/>
        <rFont val="Arial"/>
        <family val="2"/>
      </rPr>
      <t xml:space="preserve"> (ruban Accueil)</t>
    </r>
  </si>
  <si>
    <t>Renvoyez à la ligne le texte suivant avec la touche du ruban :</t>
  </si>
  <si>
    <t>7 bis - Renvoyer du texte à la ligne au seins d'une cellule</t>
  </si>
  <si>
    <t>Vous pouvez par exemple rajouter des tirets si vous voulez établir une liste au sein de la cellule, avec plusieurs retours à la ligne.</t>
  </si>
  <si>
    <r>
      <t xml:space="preserve">Paramétrer une impression sur Excel n'est pas toujours simple. Cette </t>
    </r>
    <r>
      <rPr>
        <b/>
        <sz val="11"/>
        <color theme="1"/>
        <rFont val="Arial"/>
        <family val="2"/>
      </rPr>
      <t>procédure</t>
    </r>
    <r>
      <rPr>
        <sz val="11"/>
        <color theme="1"/>
        <rFont val="Arial"/>
        <family val="2"/>
      </rPr>
      <t xml:space="preserve"> va vous permettre de réaliser une impression parfaite.</t>
    </r>
  </si>
  <si>
    <t>8 - Paramétrer une impression sur Excel</t>
  </si>
  <si>
    <t>1) Définissez votre zone d’impression</t>
  </si>
  <si>
    <t>2) Paramétrez votre impression</t>
  </si>
  <si>
    <t>Après avoir défini la zone d’impression, des lignes de pointillés vont apparaître sur votre zone, montrant un découpage qui ne vous satisfait sans doute pas. C'est normal.</t>
  </si>
  <si>
    <t>Dans la fenêtre qui s’est ouverte, définissez vos paramètres d’impression :</t>
  </si>
  <si>
    <t>- choisissez si vous voulez imprimer en Portrait ou Paysage</t>
  </si>
  <si>
    <t xml:space="preserve">- plus bas dans Ajuster, sélectionnez votre nombre de pages en hauteur et en largeur : choisissez les valeurs 1 et 1 si vous souhaitez imprimer votre tableau Excel sur une seule page, </t>
  </si>
  <si>
    <t>ou encore les valeurs 1 et 2 si vous souhaitez l’imprimer sur 2 pages,</t>
  </si>
  <si>
    <t>- dans l’onglet Marges, vous pouvez réduire les marges pour mieux afficher votre tableau sur la feuille d’imprimante. Vous pouvez aussi centrer verticalement et horizontalement votre impression.</t>
  </si>
  <si>
    <t>Cliquez sur OK : votre impression est maintenant paramétrée.</t>
  </si>
  <si>
    <r>
      <t xml:space="preserve">Sélectionnez votre zone à imprimer avec la souris (par exemple la totalité de votre tableau à imprimer), puis cliquez sur le ruban </t>
    </r>
    <r>
      <rPr>
        <b/>
        <i/>
        <sz val="11"/>
        <color theme="1"/>
        <rFont val="Arial"/>
        <family val="2"/>
      </rPr>
      <t>Mise en page – Zone d’impression – Définir</t>
    </r>
  </si>
  <si>
    <r>
      <t xml:space="preserve">Rendez-vous ensuite dans le ruban </t>
    </r>
    <r>
      <rPr>
        <b/>
        <i/>
        <sz val="11"/>
        <color theme="1"/>
        <rFont val="Arial"/>
        <family val="2"/>
      </rPr>
      <t>Fichier – Imprimer</t>
    </r>
    <r>
      <rPr>
        <sz val="11"/>
        <color theme="1"/>
        <rFont val="Arial"/>
        <family val="2"/>
      </rPr>
      <t xml:space="preserve">, puis cliquez sur </t>
    </r>
    <r>
      <rPr>
        <b/>
        <i/>
        <sz val="11"/>
        <color rgb="FFFF0000"/>
        <rFont val="Arial"/>
        <family val="2"/>
      </rPr>
      <t>Mise en page</t>
    </r>
    <r>
      <rPr>
        <i/>
        <sz val="11"/>
        <color theme="1"/>
        <rFont val="Arial"/>
        <family val="2"/>
      </rPr>
      <t xml:space="preserve"> (lien au bas).</t>
    </r>
  </si>
  <si>
    <t>Entrainez-vous à paramétrer l'impression sur une page en mode paysage de ce onglet.</t>
  </si>
  <si>
    <t>On peut aussi ajouter manuellement les données de plusieurs cellules, toujours en commençant par saisir un + ou un - puis en sélectionnant les différentes cellules à ajouter, avec un + entre elles.</t>
  </si>
  <si>
    <r>
      <t xml:space="preserve">Sur Excel, il est possible de faire une somme manuellement en commençant par saisir un + ou un = dans une cellule : </t>
    </r>
    <r>
      <rPr>
        <b/>
        <sz val="11"/>
        <color theme="1"/>
        <rFont val="Arial"/>
        <family val="2"/>
      </rPr>
      <t>=</t>
    </r>
    <r>
      <rPr>
        <b/>
        <i/>
        <sz val="11"/>
        <color theme="1"/>
        <rFont val="Arial"/>
        <family val="2"/>
      </rPr>
      <t>valeur</t>
    </r>
    <r>
      <rPr>
        <b/>
        <sz val="11"/>
        <color theme="1"/>
        <rFont val="Arial"/>
        <family val="2"/>
      </rPr>
      <t>+</t>
    </r>
    <r>
      <rPr>
        <b/>
        <i/>
        <sz val="11"/>
        <color theme="1"/>
        <rFont val="Arial"/>
        <family val="2"/>
      </rPr>
      <t>valeur</t>
    </r>
    <r>
      <rPr>
        <b/>
        <sz val="11"/>
        <color theme="1"/>
        <rFont val="Arial"/>
        <family val="2"/>
      </rPr>
      <t>+</t>
    </r>
    <r>
      <rPr>
        <b/>
        <i/>
        <sz val="11"/>
        <color theme="1"/>
        <rFont val="Arial"/>
        <family val="2"/>
      </rPr>
      <t>valeur</t>
    </r>
    <r>
      <rPr>
        <b/>
        <sz val="11"/>
        <color theme="1"/>
        <rFont val="Arial"/>
        <family val="2"/>
      </rPr>
      <t>+...</t>
    </r>
  </si>
  <si>
    <r>
      <rPr>
        <b/>
        <sz val="11"/>
        <color theme="1"/>
        <rFont val="Arial"/>
        <family val="2"/>
      </rPr>
      <t>Cependant, la formule Somme est plus efficace et rapide.</t>
    </r>
    <r>
      <rPr>
        <sz val="11"/>
        <color theme="1"/>
        <rFont val="Arial"/>
        <family val="2"/>
      </rPr>
      <t xml:space="preserve"> Elle permet d'additionner une plage de données sans tenir compte des cellules vides ou en erreur.</t>
    </r>
  </si>
  <si>
    <t>Complétez le tableau suivant avec la formule Somme en dernière ligne :</t>
  </si>
  <si>
    <t>=MOYENNE(plage de données)</t>
  </si>
  <si>
    <r>
      <t xml:space="preserve">Très utilisée sur Excel, la </t>
    </r>
    <r>
      <rPr>
        <b/>
        <sz val="11"/>
        <color theme="1"/>
        <rFont val="Arial"/>
        <family val="2"/>
      </rPr>
      <t>formule SI</t>
    </r>
    <r>
      <rPr>
        <sz val="11"/>
        <color theme="1"/>
        <rFont val="Arial"/>
        <family val="2"/>
      </rPr>
      <t xml:space="preserve"> permet de renvoyer une valeur si une condition est respectée, et une autre valeur si la condition n'est pas respectée.</t>
    </r>
  </si>
  <si>
    <r>
      <rPr>
        <b/>
        <i/>
        <sz val="11"/>
        <color theme="1"/>
        <rFont val="Arial"/>
        <family val="2"/>
      </rPr>
      <t>Remarque :</t>
    </r>
    <r>
      <rPr>
        <sz val="11"/>
        <color theme="1"/>
        <rFont val="Arial"/>
        <family val="2"/>
      </rPr>
      <t xml:space="preserve"> le texte à afficher est à placer </t>
    </r>
    <r>
      <rPr>
        <sz val="11"/>
        <color rgb="FFFF0000"/>
        <rFont val="Arial"/>
        <family val="2"/>
      </rPr>
      <t>entre guillements.</t>
    </r>
  </si>
  <si>
    <t>Entrainez-vous un grand nombre de fois jusqu'à maîtriser cette formule parfaitement.</t>
  </si>
  <si>
    <t xml:space="preserve">La donnée cherchée se situe dans une colonne précise du tableau ; la formule renverra la valeur correpondant à cette donnée, </t>
  </si>
  <si>
    <t>se trouvant dans une colonne suivante dont vous aurez spécifié le numéro (par exemple 2 si la donnée à renvoyer se trouve juste après la colonne de la donnée recherchée).</t>
  </si>
  <si>
    <r>
      <rPr>
        <b/>
        <sz val="11"/>
        <color theme="1"/>
        <rFont val="Arial"/>
        <family val="2"/>
      </rPr>
      <t xml:space="preserve">Remarque : </t>
    </r>
    <r>
      <rPr>
        <sz val="11"/>
        <color theme="1"/>
        <rFont val="Arial"/>
        <family val="2"/>
      </rPr>
      <t>si le même prénom se trouvait plusieurs fois dans le tableau, la formule RECHERCHEV renverrait la première occurrence.</t>
    </r>
  </si>
  <si>
    <t>La donnée recherchée est à saisir en toutes lettres entre guillemets ou peut être une cellule à sélectionner.</t>
  </si>
  <si>
    <t>La plage de données est à sélectionner avec la souris.</t>
  </si>
  <si>
    <r>
      <t xml:space="preserve">Ci-dessous, la case colorée utilise la formule RechercheV : elle renvoie la donnée du tableau qui correspond au prénom saisi en cellule F20. En l'occurrence, cette donnée se situe dans la </t>
    </r>
    <r>
      <rPr>
        <b/>
        <sz val="11"/>
        <color theme="1"/>
        <rFont val="Arial"/>
        <family val="2"/>
      </rPr>
      <t>deuxième colonne</t>
    </r>
    <r>
      <rPr>
        <sz val="11"/>
        <color theme="1"/>
        <rFont val="Arial"/>
        <family val="2"/>
      </rPr>
      <t xml:space="preserve"> du tableau.</t>
    </r>
  </si>
  <si>
    <t>(c'est bien la date d'aujourd'hui)</t>
  </si>
  <si>
    <t>En l'occurrence, cela vaut pour quelqu'un qui est né le 19 août 1980.</t>
  </si>
  <si>
    <t>Calculez le nombre de jours que vous avez vécu jusqu'à aujourd'hui :</t>
  </si>
  <si>
    <t>16 - Formule Supprespace</t>
  </si>
  <si>
    <t>17 - Formule Majuscule</t>
  </si>
  <si>
    <t>18 - Formules Gauche et Droite</t>
  </si>
  <si>
    <t>19 - Formule &amp; ("and")</t>
  </si>
  <si>
    <t>20 - Formules Somme Si et Somme Si Ens</t>
  </si>
  <si>
    <t>21 - Formule Nombre Si</t>
  </si>
  <si>
    <t>22 - Formule Nombre Val</t>
  </si>
  <si>
    <t>23 - Formule Si EstErreur</t>
  </si>
  <si>
    <t>24 - Bloquer une formule avec $</t>
  </si>
  <si>
    <t>25 - Faire un graphique simple</t>
  </si>
  <si>
    <t>26 - Convertir des données</t>
  </si>
  <si>
    <t>27 - Utiliser les filtres</t>
  </si>
  <si>
    <t>28 - Créer un tableau croisé dynamique (TCD)</t>
  </si>
  <si>
    <t>29 - Mise en forme conditionnelle</t>
  </si>
  <si>
    <t>31 - Protéger une feuille / validation des données</t>
  </si>
  <si>
    <t>Suite de la formation</t>
  </si>
  <si>
    <t>Vous pourrez ainsi continuer à apprendre et à vous exercer sur Excel.</t>
  </si>
  <si>
    <t>Le mot de passe sera à insérer dans le menu Révision, "Ôter la protection de la feuille" et aussi "Protéger le classeur"</t>
  </si>
  <si>
    <t>Pour obtenir le mot de passe, cliquez sur ce lien :</t>
  </si>
  <si>
    <r>
      <t>La suite de cette formation est accessible par</t>
    </r>
    <r>
      <rPr>
        <b/>
        <sz val="12"/>
        <color theme="1"/>
        <rFont val="Arial"/>
        <family val="2"/>
      </rPr>
      <t xml:space="preserve"> l'achat d'un mot de passe</t>
    </r>
    <r>
      <rPr>
        <sz val="12"/>
        <color theme="1"/>
        <rFont val="Arial"/>
        <family val="2"/>
      </rPr>
      <t>, qui sera à saisir dans chacun des onglets suivants pour déverrouiller les différents exercices.</t>
    </r>
  </si>
  <si>
    <t>Voici la procédure pour verrouiller une feuille :</t>
  </si>
  <si>
    <r>
      <t xml:space="preserve">Entrainez-vous à verrouiller cette feuille avec le mot de passe </t>
    </r>
    <r>
      <rPr>
        <b/>
        <i/>
        <sz val="11"/>
        <color theme="1"/>
        <rFont val="Arial"/>
        <family val="2"/>
      </rPr>
      <t>aaaa</t>
    </r>
  </si>
  <si>
    <t>Déverrouillez ensuite la feuille avec ce même mot de passe.</t>
  </si>
  <si>
    <t>15 - Protéger une feuille et un classeur Excel</t>
  </si>
  <si>
    <t>Dans Excel, il est possible de protéger une feuille en saisie afin que l'utilisateur ne puisse plus saisir ou modifier les données, en tout ou partie.</t>
  </si>
  <si>
    <t>Voici la procédure pour verrouiller le classeur Excel :</t>
  </si>
  <si>
    <t>- sélectionnez les cellules ou la plage de données dont vous souhaitez limiter l'accès,</t>
  </si>
  <si>
    <t xml:space="preserve"> (si vous souhaitez protéger l'ensemble des données de la feuille, cliquez sur le triangle gris qui se trouve à l'intersection des numéros de lignes et de colonnes)</t>
  </si>
  <si>
    <r>
      <t xml:space="preserve">- faites un clic droit sur les données sélectionnées et choisissez </t>
    </r>
    <r>
      <rPr>
        <b/>
        <i/>
        <sz val="11"/>
        <color theme="1"/>
        <rFont val="Arial"/>
        <family val="2"/>
      </rPr>
      <t>Format de cellule</t>
    </r>
    <r>
      <rPr>
        <sz val="11"/>
        <color theme="1"/>
        <rFont val="Arial"/>
        <family val="2"/>
      </rPr>
      <t xml:space="preserve">, puis </t>
    </r>
    <r>
      <rPr>
        <b/>
        <i/>
        <sz val="11"/>
        <color theme="1"/>
        <rFont val="Arial"/>
        <family val="2"/>
      </rPr>
      <t>Protection</t>
    </r>
    <r>
      <rPr>
        <sz val="11"/>
        <color theme="1"/>
        <rFont val="Arial"/>
        <family val="2"/>
      </rPr>
      <t>, et cochez "Verrouillée"</t>
    </r>
  </si>
  <si>
    <r>
      <t xml:space="preserve">- protégez ensuite la feuille en lui affectant un </t>
    </r>
    <r>
      <rPr>
        <b/>
        <sz val="11"/>
        <color theme="1"/>
        <rFont val="Arial"/>
        <family val="2"/>
      </rPr>
      <t xml:space="preserve">mot de passe </t>
    </r>
    <r>
      <rPr>
        <sz val="11"/>
        <color theme="1"/>
        <rFont val="Arial"/>
        <family val="2"/>
      </rPr>
      <t xml:space="preserve">: dans le ruban supérieur, choisissez </t>
    </r>
    <r>
      <rPr>
        <b/>
        <i/>
        <sz val="11"/>
        <color theme="1"/>
        <rFont val="Arial"/>
        <family val="2"/>
      </rPr>
      <t>Révision</t>
    </r>
    <r>
      <rPr>
        <sz val="11"/>
        <color theme="1"/>
        <rFont val="Arial"/>
        <family val="2"/>
      </rPr>
      <t xml:space="preserve"> puis "Protéger la Feuille" et définissez un mot de passe</t>
    </r>
  </si>
  <si>
    <r>
      <t xml:space="preserve">- dans le ruban supérieur, choisissez </t>
    </r>
    <r>
      <rPr>
        <b/>
        <i/>
        <sz val="11"/>
        <color theme="1"/>
        <rFont val="Arial"/>
        <family val="2"/>
      </rPr>
      <t>Révision</t>
    </r>
    <r>
      <rPr>
        <sz val="11"/>
        <color theme="1"/>
        <rFont val="Arial"/>
        <family val="2"/>
      </rPr>
      <t xml:space="preserve"> puis "Protéger le Classeur" et définissez un mot de passe</t>
    </r>
  </si>
  <si>
    <r>
      <t xml:space="preserve">- pour déverrouiller la feuille, aller dans </t>
    </r>
    <r>
      <rPr>
        <b/>
        <i/>
        <sz val="11"/>
        <color theme="1"/>
        <rFont val="Arial"/>
        <family val="2"/>
      </rPr>
      <t>Révision</t>
    </r>
    <r>
      <rPr>
        <sz val="11"/>
        <color theme="1"/>
        <rFont val="Arial"/>
        <family val="2"/>
      </rPr>
      <t xml:space="preserve"> et cliquez sur "Ôter la protection de la feuille" et entrez le mot de passe.</t>
    </r>
  </si>
  <si>
    <r>
      <t xml:space="preserve">- pour déverrouiller le classeur, aller dans </t>
    </r>
    <r>
      <rPr>
        <b/>
        <i/>
        <sz val="11"/>
        <color theme="1"/>
        <rFont val="Arial"/>
        <family val="2"/>
      </rPr>
      <t>Révision</t>
    </r>
    <r>
      <rPr>
        <sz val="11"/>
        <color theme="1"/>
        <rFont val="Arial"/>
        <family val="2"/>
      </rPr>
      <t xml:space="preserve"> et cliquez sur "Protéger le classeur" et entrez le mot de passe.</t>
    </r>
  </si>
  <si>
    <t>- vous pouvez cocher différents niveaux de protection. Pour une protection totale, décochez toutes les cases,</t>
  </si>
  <si>
    <r>
      <t xml:space="preserve">- lorsque l'utilisateur tentera de modifier une cellule verrouillée, </t>
    </r>
    <r>
      <rPr>
        <b/>
        <sz val="11"/>
        <color theme="1"/>
        <rFont val="Arial"/>
        <family val="2"/>
      </rPr>
      <t>un message d'erreur apparaîtra,</t>
    </r>
  </si>
  <si>
    <r>
      <rPr>
        <b/>
        <sz val="11"/>
        <color theme="1"/>
        <rFont val="Arial"/>
        <family val="2"/>
      </rPr>
      <t>D'autre part, il est possible de verrouiller le classeur :</t>
    </r>
    <r>
      <rPr>
        <sz val="11"/>
        <color theme="1"/>
        <rFont val="Arial"/>
        <family val="2"/>
      </rPr>
      <t xml:space="preserve"> cela permet d'interdire de modifier le nom des feuilles, de supprimer, d'insérer ou de déplacer des feuilles.</t>
    </r>
  </si>
  <si>
    <r>
      <t xml:space="preserve">Ci-dessous, la case colorée utilise la formule RechercheH : elle renvoie la donnée du tableau qui correspond au prénom saisi en cellule D20. En l'occurrence, la donnée recherchée est la taille, et se situe dans la </t>
    </r>
    <r>
      <rPr>
        <b/>
        <sz val="11"/>
        <color theme="1"/>
        <rFont val="Arial"/>
        <family val="2"/>
      </rPr>
      <t>3ème ligne du tableau.</t>
    </r>
  </si>
  <si>
    <t>Pour démarrer la formation,</t>
  </si>
  <si>
    <t>Rendez-vous dans l'onglet suivant.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</si>
</sst>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F800]dddd\,\ mmmm\ dd\,\ yyyy"/>
    <numFmt numFmtId="166" formatCode="_-* #,##0\ _€_-;\-* #,##0\ _€_-;_-* &quot;-&quot;??\ _€_-;_-@_-"/>
    <numFmt numFmtId="167" formatCode="#,##0.00\ &quot;€&quot;"/>
    <numFmt numFmtId="168" formatCode="0#&quot; &quot;##&quot; &quot;##&quot; &quot;##&quot; &quot;##"/>
    <numFmt numFmtId="169" formatCode="0.0%"/>
    <numFmt numFmtId="170" formatCode="#,##0_ ;\-#,##0\ "/>
  </numFmts>
  <fonts count="40"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b/>
      <sz val="11"/>
      <color theme="1"/>
      <name val="Arial"/>
      <family val="2"/>
    </font>
    <font>
      <b/>
      <sz val="12"/>
      <color rgb="FFFF0000"/>
      <name val="Arial"/>
      <family val="2"/>
    </font>
    <font>
      <i/>
      <sz val="11"/>
      <color theme="1"/>
      <name val="Arial"/>
      <family val="2"/>
    </font>
    <font>
      <b/>
      <i/>
      <sz val="18"/>
      <color rgb="FFC00000"/>
      <name val="Arial"/>
      <family val="2"/>
    </font>
    <font>
      <b/>
      <i/>
      <sz val="11"/>
      <color theme="1"/>
      <name val="Arial"/>
      <family val="2"/>
    </font>
    <font>
      <b/>
      <i/>
      <sz val="12"/>
      <color theme="1"/>
      <name val="Arial"/>
      <family val="2"/>
    </font>
    <font>
      <b/>
      <i/>
      <sz val="11"/>
      <color rgb="FFC00000"/>
      <name val="Arial"/>
      <family val="2"/>
    </font>
    <font>
      <b/>
      <i/>
      <u/>
      <sz val="12"/>
      <color rgb="FFC00000"/>
      <name val="Arial"/>
      <family val="2"/>
    </font>
    <font>
      <b/>
      <sz val="11"/>
      <color theme="0"/>
      <name val="Arial"/>
      <family val="2"/>
    </font>
    <font>
      <sz val="10"/>
      <color theme="1"/>
      <name val="Arial"/>
      <family val="2"/>
    </font>
    <font>
      <i/>
      <sz val="10"/>
      <color theme="1"/>
      <name val="Arial"/>
      <family val="2"/>
    </font>
    <font>
      <b/>
      <sz val="10"/>
      <color theme="1"/>
      <name val="Arial"/>
      <family val="2"/>
    </font>
    <font>
      <b/>
      <i/>
      <u/>
      <sz val="12"/>
      <color theme="1"/>
      <name val="Arial"/>
      <family val="2"/>
    </font>
    <font>
      <sz val="11"/>
      <name val="Arial"/>
      <family val="2"/>
    </font>
    <font>
      <sz val="8"/>
      <name val="Calibri"/>
      <family val="2"/>
      <scheme val="minor"/>
    </font>
    <font>
      <i/>
      <sz val="11"/>
      <color rgb="FFC00000"/>
      <name val="Arial"/>
      <family val="2"/>
    </font>
    <font>
      <b/>
      <sz val="11"/>
      <color rgb="FFC00000"/>
      <name val="Arial"/>
      <family val="2"/>
    </font>
    <font>
      <i/>
      <u/>
      <sz val="11"/>
      <color theme="1"/>
      <name val="Arial"/>
      <family val="2"/>
    </font>
    <font>
      <b/>
      <i/>
      <sz val="26"/>
      <color rgb="FFC00000"/>
      <name val="Arial"/>
      <family val="2"/>
    </font>
    <font>
      <b/>
      <u/>
      <sz val="12"/>
      <color theme="10"/>
      <name val="Calibri"/>
      <family val="2"/>
      <scheme val="minor"/>
    </font>
    <font>
      <b/>
      <sz val="11"/>
      <color rgb="FFFF0000"/>
      <name val="Arial"/>
      <family val="2"/>
    </font>
    <font>
      <sz val="9"/>
      <color theme="1"/>
      <name val="Calibri"/>
      <family val="2"/>
      <scheme val="minor"/>
    </font>
    <font>
      <b/>
      <i/>
      <sz val="12"/>
      <color rgb="FFC00000"/>
      <name val="Arial"/>
      <family val="2"/>
    </font>
    <font>
      <b/>
      <sz val="13"/>
      <color theme="3" tint="0.39997558519241921"/>
      <name val="Arial"/>
      <family val="2"/>
    </font>
    <font>
      <i/>
      <sz val="11"/>
      <color rgb="FFFF0000"/>
      <name val="Arial"/>
      <family val="2"/>
    </font>
    <font>
      <b/>
      <i/>
      <sz val="11"/>
      <color rgb="FFFF0000"/>
      <name val="Arial"/>
      <family val="2"/>
    </font>
    <font>
      <sz val="11"/>
      <color rgb="FFFF0000"/>
      <name val="Arial"/>
      <family val="2"/>
    </font>
    <font>
      <b/>
      <i/>
      <sz val="10"/>
      <color theme="1"/>
      <name val="Arial"/>
      <family val="2"/>
    </font>
    <font>
      <b/>
      <sz val="12"/>
      <color theme="1"/>
      <name val="Arial"/>
      <family val="2"/>
    </font>
    <font>
      <b/>
      <i/>
      <sz val="22"/>
      <color rgb="FFC00000"/>
      <name val="Arial"/>
      <family val="2"/>
    </font>
    <font>
      <sz val="12"/>
      <color theme="1"/>
      <name val="Arial"/>
      <family val="2"/>
    </font>
    <font>
      <sz val="16"/>
      <color theme="1"/>
      <name val="Arial"/>
      <family val="2"/>
    </font>
    <font>
      <b/>
      <u/>
      <sz val="16"/>
      <color theme="10"/>
      <name val="Calibri"/>
      <family val="2"/>
      <scheme val="minor"/>
    </font>
    <font>
      <sz val="16"/>
      <color theme="1"/>
      <name val="Calibri"/>
      <family val="2"/>
      <scheme val="minor"/>
    </font>
    <font>
      <i/>
      <sz val="10"/>
      <color rgb="FFFF0000"/>
      <name val="Arial"/>
      <family val="2"/>
    </font>
    <font>
      <b/>
      <sz val="16"/>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215">
    <xf numFmtId="0" fontId="0" fillId="0" borderId="0" xfId="0"/>
    <xf numFmtId="0" fontId="3" fillId="0" borderId="0" xfId="0" applyFont="1"/>
    <xf numFmtId="0" fontId="4" fillId="0" borderId="0" xfId="0" applyFont="1"/>
    <xf numFmtId="0" fontId="4" fillId="0" borderId="0" xfId="0" applyFont="1" applyAlignment="1">
      <alignment horizontal="right"/>
    </xf>
    <xf numFmtId="0" fontId="3" fillId="0" borderId="0" xfId="0" applyFont="1" applyAlignment="1">
      <alignment horizontal="center"/>
    </xf>
    <xf numFmtId="0" fontId="3" fillId="0" borderId="1" xfId="0" applyFont="1" applyBorder="1"/>
    <xf numFmtId="49" fontId="3" fillId="0" borderId="1" xfId="0" applyNumberFormat="1" applyFont="1" applyBorder="1"/>
    <xf numFmtId="0" fontId="3" fillId="0" borderId="0" xfId="0" quotePrefix="1" applyFont="1"/>
    <xf numFmtId="0" fontId="7" fillId="0" borderId="0" xfId="0" applyFont="1"/>
    <xf numFmtId="0" fontId="8" fillId="0" borderId="0" xfId="0" applyFont="1"/>
    <xf numFmtId="0" fontId="9" fillId="0" borderId="0" xfId="0" applyFont="1"/>
    <xf numFmtId="0" fontId="11" fillId="0" borderId="0" xfId="0" applyFont="1"/>
    <xf numFmtId="49" fontId="3" fillId="0" borderId="0" xfId="0" applyNumberFormat="1" applyFont="1"/>
    <xf numFmtId="168" fontId="3" fillId="0" borderId="0" xfId="0" applyNumberFormat="1" applyFont="1"/>
    <xf numFmtId="0" fontId="12" fillId="3" borderId="1" xfId="0" applyFont="1" applyFill="1" applyBorder="1" applyAlignment="1">
      <alignment vertical="center" wrapText="1"/>
    </xf>
    <xf numFmtId="0" fontId="3" fillId="0" borderId="0" xfId="0" applyFont="1" applyAlignment="1">
      <alignment horizontal="left" indent="7"/>
    </xf>
    <xf numFmtId="0" fontId="4" fillId="0" borderId="1" xfId="0" applyFont="1" applyBorder="1"/>
    <xf numFmtId="2" fontId="3" fillId="0" borderId="1" xfId="0" applyNumberFormat="1" applyFont="1" applyBorder="1"/>
    <xf numFmtId="167" fontId="3" fillId="0" borderId="1" xfId="0" applyNumberFormat="1" applyFont="1" applyBorder="1"/>
    <xf numFmtId="14" fontId="3" fillId="0" borderId="1" xfId="0" applyNumberFormat="1" applyFont="1" applyBorder="1"/>
    <xf numFmtId="165" fontId="3" fillId="0" borderId="1" xfId="0" applyNumberFormat="1" applyFont="1" applyBorder="1"/>
    <xf numFmtId="10" fontId="3" fillId="0" borderId="1" xfId="0" applyNumberFormat="1" applyFont="1" applyBorder="1"/>
    <xf numFmtId="4" fontId="3" fillId="0" borderId="1" xfId="0" applyNumberFormat="1" applyFont="1" applyBorder="1"/>
    <xf numFmtId="168" fontId="3" fillId="0" borderId="1" xfId="0" applyNumberFormat="1" applyFont="1" applyBorder="1"/>
    <xf numFmtId="0" fontId="12" fillId="3" borderId="1" xfId="0" applyFont="1" applyFill="1" applyBorder="1" applyAlignment="1">
      <alignment horizontal="center" vertical="center" wrapText="1"/>
    </xf>
    <xf numFmtId="0" fontId="3" fillId="0" borderId="1" xfId="0" applyFont="1" applyBorder="1" applyAlignment="1">
      <alignment horizontal="center"/>
    </xf>
    <xf numFmtId="0" fontId="13" fillId="0" borderId="1" xfId="0" applyFont="1" applyBorder="1"/>
    <xf numFmtId="0" fontId="4" fillId="2" borderId="3" xfId="0" applyFont="1" applyFill="1" applyBorder="1"/>
    <xf numFmtId="0" fontId="4" fillId="2" borderId="4" xfId="0" applyFont="1" applyFill="1" applyBorder="1"/>
    <xf numFmtId="0" fontId="4" fillId="2" borderId="5" xfId="0" applyFont="1" applyFill="1" applyBorder="1"/>
    <xf numFmtId="49" fontId="13" fillId="0" borderId="7" xfId="0" applyNumberFormat="1" applyFont="1" applyBorder="1"/>
    <xf numFmtId="0" fontId="13" fillId="0" borderId="9" xfId="0" applyFont="1" applyBorder="1"/>
    <xf numFmtId="49" fontId="13" fillId="0" borderId="10" xfId="0" applyNumberFormat="1" applyFont="1" applyBorder="1"/>
    <xf numFmtId="0" fontId="15" fillId="0" borderId="1" xfId="0" applyFont="1" applyBorder="1"/>
    <xf numFmtId="0" fontId="15" fillId="0" borderId="9" xfId="0" applyFont="1" applyBorder="1"/>
    <xf numFmtId="0" fontId="4" fillId="2" borderId="11" xfId="0" applyFont="1" applyFill="1" applyBorder="1"/>
    <xf numFmtId="167" fontId="13" fillId="0" borderId="12" xfId="0" applyNumberFormat="1" applyFont="1" applyBorder="1"/>
    <xf numFmtId="167" fontId="13" fillId="0" borderId="13" xfId="0" applyNumberFormat="1" applyFont="1" applyBorder="1"/>
    <xf numFmtId="0" fontId="7" fillId="4" borderId="0" xfId="0" applyFont="1" applyFill="1"/>
    <xf numFmtId="0" fontId="3" fillId="4" borderId="0" xfId="0" applyFont="1" applyFill="1"/>
    <xf numFmtId="0" fontId="11" fillId="4" borderId="0" xfId="0" applyFont="1" applyFill="1"/>
    <xf numFmtId="0" fontId="4" fillId="4" borderId="0" xfId="0" applyFont="1" applyFill="1"/>
    <xf numFmtId="0" fontId="3" fillId="4" borderId="0" xfId="0" quotePrefix="1" applyFont="1" applyFill="1"/>
    <xf numFmtId="0" fontId="9" fillId="4" borderId="0" xfId="0" applyFont="1" applyFill="1"/>
    <xf numFmtId="49" fontId="14" fillId="0" borderId="6" xfId="0" applyNumberFormat="1" applyFont="1" applyBorder="1"/>
    <xf numFmtId="49" fontId="14" fillId="0" borderId="8" xfId="0" applyNumberFormat="1" applyFont="1" applyBorder="1"/>
    <xf numFmtId="0" fontId="0" fillId="4" borderId="0" xfId="0" applyFill="1"/>
    <xf numFmtId="0" fontId="8" fillId="4" borderId="0" xfId="0" applyFont="1" applyFill="1"/>
    <xf numFmtId="0" fontId="4" fillId="2" borderId="11" xfId="0" applyFont="1" applyFill="1" applyBorder="1" applyAlignment="1">
      <alignment horizontal="center"/>
    </xf>
    <xf numFmtId="14" fontId="13" fillId="0" borderId="12" xfId="0" applyNumberFormat="1" applyFont="1" applyBorder="1" applyAlignment="1">
      <alignment horizontal="center"/>
    </xf>
    <xf numFmtId="14" fontId="13" fillId="0" borderId="13" xfId="0" applyNumberFormat="1" applyFont="1" applyBorder="1" applyAlignment="1">
      <alignment horizont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pplyAlignment="1">
      <alignment horizontal="center" vertical="center" wrapText="1"/>
    </xf>
    <xf numFmtId="0" fontId="4" fillId="0" borderId="3" xfId="0" applyFont="1" applyBorder="1"/>
    <xf numFmtId="0" fontId="4" fillId="0" borderId="4" xfId="0" applyFont="1" applyBorder="1"/>
    <xf numFmtId="0" fontId="4" fillId="0" borderId="11" xfId="0" applyFont="1" applyBorder="1" applyAlignment="1">
      <alignment horizontal="center"/>
    </xf>
    <xf numFmtId="0" fontId="4" fillId="0" borderId="11" xfId="0" applyFont="1" applyBorder="1"/>
    <xf numFmtId="0" fontId="4" fillId="0" borderId="5" xfId="0" applyFont="1" applyBorder="1"/>
    <xf numFmtId="0" fontId="4" fillId="0" borderId="0" xfId="0" quotePrefix="1" applyFont="1"/>
    <xf numFmtId="14" fontId="3" fillId="0" borderId="0" xfId="0" applyNumberFormat="1" applyFont="1" applyAlignment="1">
      <alignment horizontal="center"/>
    </xf>
    <xf numFmtId="0" fontId="4" fillId="0" borderId="1" xfId="0" applyFont="1" applyBorder="1" applyAlignment="1">
      <alignment horizontal="center"/>
    </xf>
    <xf numFmtId="14" fontId="3" fillId="0" borderId="1" xfId="0" applyNumberFormat="1" applyFont="1" applyBorder="1" applyAlignment="1">
      <alignment horizontal="center"/>
    </xf>
    <xf numFmtId="167" fontId="10" fillId="6" borderId="2" xfId="0" applyNumberFormat="1" applyFont="1" applyFill="1" applyBorder="1" applyAlignment="1">
      <alignment horizontal="center"/>
    </xf>
    <xf numFmtId="0" fontId="8" fillId="0" borderId="1" xfId="0" applyFont="1" applyBorder="1" applyAlignment="1">
      <alignment horizontal="center"/>
    </xf>
    <xf numFmtId="0" fontId="6" fillId="0" borderId="1" xfId="0" applyFont="1" applyBorder="1" applyAlignment="1">
      <alignment horizontal="left" vertical="center" indent="3"/>
    </xf>
    <xf numFmtId="0" fontId="14" fillId="0" borderId="0" xfId="0" applyFont="1" applyAlignment="1">
      <alignment horizontal="center"/>
    </xf>
    <xf numFmtId="0" fontId="14" fillId="0" borderId="1" xfId="0" applyFont="1" applyBorder="1" applyAlignment="1">
      <alignment horizontal="center"/>
    </xf>
    <xf numFmtId="0" fontId="8" fillId="0" borderId="12" xfId="0" applyFont="1" applyBorder="1" applyAlignment="1">
      <alignment horizontal="center"/>
    </xf>
    <xf numFmtId="0" fontId="4" fillId="0" borderId="14" xfId="0" applyFont="1" applyBorder="1" applyAlignment="1">
      <alignment vertical="center"/>
    </xf>
    <xf numFmtId="0" fontId="14" fillId="0" borderId="15" xfId="0" applyFont="1" applyBorder="1" applyAlignment="1">
      <alignment horizontal="center"/>
    </xf>
    <xf numFmtId="0" fontId="22" fillId="0" borderId="0" xfId="0" applyFont="1"/>
    <xf numFmtId="0" fontId="3" fillId="6" borderId="1" xfId="0" applyFont="1" applyFill="1" applyBorder="1" applyProtection="1">
      <protection locked="0"/>
    </xf>
    <xf numFmtId="0" fontId="4" fillId="6" borderId="1" xfId="0" applyFont="1" applyFill="1" applyBorder="1" applyAlignment="1" applyProtection="1">
      <alignment horizontal="center"/>
      <protection locked="0"/>
    </xf>
    <xf numFmtId="4" fontId="4" fillId="6" borderId="1" xfId="0" applyNumberFormat="1"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1" xfId="0" applyFont="1" applyBorder="1" applyProtection="1">
      <protection locked="0"/>
    </xf>
    <xf numFmtId="0" fontId="4" fillId="0" borderId="1" xfId="0" applyFont="1" applyBorder="1" applyAlignment="1" applyProtection="1">
      <alignment horizontal="center"/>
      <protection locked="0"/>
    </xf>
    <xf numFmtId="0" fontId="24" fillId="0" borderId="0" xfId="0" applyFont="1"/>
    <xf numFmtId="0" fontId="5" fillId="0" borderId="0" xfId="0" applyFont="1"/>
    <xf numFmtId="14" fontId="4" fillId="0" borderId="0" xfId="0" applyNumberFormat="1" applyFont="1" applyAlignment="1">
      <alignment horizontal="center"/>
    </xf>
    <xf numFmtId="0" fontId="6" fillId="0" borderId="0" xfId="0" applyFont="1"/>
    <xf numFmtId="0" fontId="3" fillId="6" borderId="1" xfId="0" applyFont="1" applyFill="1" applyBorder="1" applyAlignment="1">
      <alignment horizontal="center"/>
    </xf>
    <xf numFmtId="14" fontId="3" fillId="0" borderId="0" xfId="0" applyNumberFormat="1" applyFont="1"/>
    <xf numFmtId="0" fontId="4" fillId="0" borderId="1" xfId="0" quotePrefix="1" applyFont="1" applyBorder="1"/>
    <xf numFmtId="0" fontId="3" fillId="0" borderId="1" xfId="0" quotePrefix="1" applyFont="1" applyBorder="1"/>
    <xf numFmtId="0" fontId="3" fillId="6" borderId="1" xfId="0" applyFont="1" applyFill="1" applyBorder="1"/>
    <xf numFmtId="0" fontId="4" fillId="0" borderId="1" xfId="0" quotePrefix="1" applyFont="1" applyBorder="1" applyAlignment="1">
      <alignment horizontal="center"/>
    </xf>
    <xf numFmtId="0" fontId="3" fillId="0" borderId="1" xfId="0" quotePrefix="1" applyFont="1" applyBorder="1" applyAlignment="1">
      <alignment horizontal="center"/>
    </xf>
    <xf numFmtId="0" fontId="3" fillId="6" borderId="1" xfId="0" quotePrefix="1" applyFont="1" applyFill="1" applyBorder="1" applyAlignment="1">
      <alignment horizontal="center"/>
    </xf>
    <xf numFmtId="0" fontId="4" fillId="6" borderId="1" xfId="0" applyFont="1" applyFill="1" applyBorder="1" applyAlignment="1">
      <alignment horizontal="center"/>
    </xf>
    <xf numFmtId="0" fontId="4" fillId="0" borderId="1" xfId="0" applyFont="1" applyBorder="1" applyAlignment="1">
      <alignment horizontal="right"/>
    </xf>
    <xf numFmtId="3" fontId="3" fillId="0" borderId="1" xfId="0" applyNumberFormat="1" applyFont="1" applyBorder="1" applyAlignment="1">
      <alignment horizontal="center"/>
    </xf>
    <xf numFmtId="9" fontId="3" fillId="0" borderId="1" xfId="0" applyNumberFormat="1" applyFont="1" applyBorder="1" applyAlignment="1">
      <alignment horizontal="center"/>
    </xf>
    <xf numFmtId="3" fontId="3" fillId="6" borderId="1" xfId="0" applyNumberFormat="1" applyFont="1" applyFill="1" applyBorder="1" applyAlignment="1">
      <alignment horizontal="center"/>
    </xf>
    <xf numFmtId="3" fontId="4" fillId="0" borderId="1" xfId="0" applyNumberFormat="1" applyFont="1" applyBorder="1" applyAlignment="1">
      <alignment horizontal="center"/>
    </xf>
    <xf numFmtId="0" fontId="3" fillId="0" borderId="0" xfId="0" quotePrefix="1" applyFont="1" applyAlignment="1">
      <alignment horizontal="left" indent="2"/>
    </xf>
    <xf numFmtId="0" fontId="3" fillId="0" borderId="0" xfId="0" quotePrefix="1" applyFont="1" applyAlignment="1">
      <alignment horizontal="left"/>
    </xf>
    <xf numFmtId="0" fontId="3" fillId="0" borderId="0" xfId="0" applyFont="1" applyAlignment="1">
      <alignment horizontal="right"/>
    </xf>
    <xf numFmtId="9" fontId="4" fillId="0" borderId="1" xfId="0" quotePrefix="1" applyNumberFormat="1" applyFont="1" applyBorder="1" applyAlignment="1">
      <alignment horizontal="center"/>
    </xf>
    <xf numFmtId="164" fontId="3" fillId="0" borderId="1" xfId="2" applyFont="1" applyBorder="1" applyAlignment="1" applyProtection="1">
      <alignment horizontal="center"/>
    </xf>
    <xf numFmtId="164" fontId="3" fillId="6" borderId="1" xfId="2" applyFont="1" applyFill="1" applyBorder="1" applyAlignment="1" applyProtection="1">
      <alignment horizontal="center"/>
    </xf>
    <xf numFmtId="0" fontId="4" fillId="0" borderId="1" xfId="0" quotePrefix="1" applyFont="1" applyBorder="1" applyAlignment="1">
      <alignment vertical="center"/>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169" fontId="19" fillId="0" borderId="1" xfId="3" applyNumberFormat="1" applyFont="1" applyBorder="1" applyAlignment="1" applyProtection="1">
      <alignment horizontal="center"/>
    </xf>
    <xf numFmtId="0" fontId="19" fillId="0" borderId="0" xfId="0" applyFont="1"/>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17" fontId="3" fillId="0" borderId="1" xfId="0" applyNumberFormat="1" applyFont="1" applyBorder="1" applyAlignment="1">
      <alignment horizontal="left"/>
    </xf>
    <xf numFmtId="166" fontId="3" fillId="0" borderId="1" xfId="2" applyNumberFormat="1" applyFont="1" applyBorder="1" applyProtection="1"/>
    <xf numFmtId="170" fontId="14" fillId="0" borderId="1" xfId="2" applyNumberFormat="1" applyFont="1" applyBorder="1" applyProtection="1"/>
    <xf numFmtId="0" fontId="3" fillId="0" borderId="0" xfId="0" applyFont="1" applyAlignment="1">
      <alignment horizontal="left"/>
    </xf>
    <xf numFmtId="0" fontId="4" fillId="0" borderId="0" xfId="0" applyFont="1" applyAlignment="1">
      <alignment horizontal="left"/>
    </xf>
    <xf numFmtId="0" fontId="4" fillId="0" borderId="1" xfId="0" applyFont="1" applyBorder="1" applyAlignment="1">
      <alignment horizontal="left"/>
    </xf>
    <xf numFmtId="0" fontId="3" fillId="0" borderId="1" xfId="0" applyFont="1" applyBorder="1" applyAlignment="1">
      <alignment horizontal="left"/>
    </xf>
    <xf numFmtId="14" fontId="3" fillId="4" borderId="0" xfId="0" applyNumberFormat="1" applyFont="1" applyFill="1" applyAlignment="1">
      <alignment horizontal="left"/>
    </xf>
    <xf numFmtId="0" fontId="3" fillId="4" borderId="0" xfId="0" applyFont="1" applyFill="1" applyAlignment="1">
      <alignment horizontal="right"/>
    </xf>
    <xf numFmtId="0" fontId="3" fillId="4" borderId="0" xfId="0" applyFont="1" applyFill="1" applyAlignment="1">
      <alignment horizontal="center"/>
    </xf>
    <xf numFmtId="0" fontId="3" fillId="4" borderId="0" xfId="0" quotePrefix="1" applyFont="1" applyFill="1" applyAlignment="1">
      <alignment horizontal="left" indent="3"/>
    </xf>
    <xf numFmtId="0" fontId="6" fillId="4" borderId="0" xfId="0" quotePrefix="1" applyFont="1" applyFill="1" applyAlignment="1">
      <alignment horizontal="left" indent="3"/>
    </xf>
    <xf numFmtId="14" fontId="3" fillId="4" borderId="0" xfId="0" quotePrefix="1" applyNumberFormat="1" applyFont="1" applyFill="1" applyAlignment="1">
      <alignment horizontal="left"/>
    </xf>
    <xf numFmtId="0" fontId="3" fillId="4" borderId="0" xfId="0" applyFont="1" applyFill="1" applyAlignment="1">
      <alignment horizontal="left" indent="3"/>
    </xf>
    <xf numFmtId="14" fontId="3" fillId="0" borderId="0" xfId="0" applyNumberFormat="1" applyFont="1" applyAlignment="1">
      <alignment horizontal="left"/>
    </xf>
    <xf numFmtId="14" fontId="4" fillId="0" borderId="1" xfId="0" applyNumberFormat="1" applyFont="1" applyBorder="1" applyAlignment="1">
      <alignment horizontal="left"/>
    </xf>
    <xf numFmtId="0" fontId="20" fillId="0" borderId="0" xfId="0" applyFont="1"/>
    <xf numFmtId="0" fontId="0" fillId="0" borderId="0" xfId="0" pivotButton="1"/>
    <xf numFmtId="14" fontId="3" fillId="0" borderId="1" xfId="0" applyNumberFormat="1" applyFont="1" applyBorder="1" applyAlignment="1">
      <alignment horizontal="left"/>
    </xf>
    <xf numFmtId="0" fontId="3" fillId="0" borderId="1" xfId="0" applyFont="1" applyBorder="1" applyAlignment="1">
      <alignment horizontal="right"/>
    </xf>
    <xf numFmtId="0" fontId="0" fillId="0" borderId="0" xfId="0" applyAlignment="1">
      <alignment horizontal="left"/>
    </xf>
    <xf numFmtId="0" fontId="3" fillId="0" borderId="0" xfId="0" quotePrefix="1" applyFont="1" applyAlignment="1">
      <alignment horizontal="left" indent="3"/>
    </xf>
    <xf numFmtId="0" fontId="21" fillId="0" borderId="0" xfId="0" applyFont="1" applyAlignment="1">
      <alignment horizontal="left"/>
    </xf>
    <xf numFmtId="0" fontId="6" fillId="0" borderId="0" xfId="0" applyFont="1" applyAlignment="1">
      <alignment horizontal="left"/>
    </xf>
    <xf numFmtId="0" fontId="6" fillId="0" borderId="0" xfId="0" applyFont="1" applyAlignment="1">
      <alignment horizontal="center"/>
    </xf>
    <xf numFmtId="0" fontId="24" fillId="4" borderId="0" xfId="0" applyFont="1" applyFill="1"/>
    <xf numFmtId="0" fontId="4" fillId="0" borderId="0" xfId="0" applyFont="1" applyAlignment="1">
      <alignment horizontal="left" indent="7"/>
    </xf>
    <xf numFmtId="0" fontId="3" fillId="0" borderId="0" xfId="0" applyFont="1" applyAlignment="1">
      <alignment horizontal="left" indent="2"/>
    </xf>
    <xf numFmtId="0" fontId="25" fillId="0" borderId="0" xfId="0" applyFont="1" applyAlignment="1">
      <alignment vertical="top"/>
    </xf>
    <xf numFmtId="0" fontId="3" fillId="0" borderId="1" xfId="0" applyFont="1" applyBorder="1" applyAlignment="1">
      <alignment horizontal="left" vertical="center" indent="1"/>
    </xf>
    <xf numFmtId="0" fontId="26" fillId="0" borderId="0" xfId="0" applyFont="1"/>
    <xf numFmtId="0" fontId="27" fillId="0" borderId="0" xfId="0" applyFont="1"/>
    <xf numFmtId="0" fontId="3" fillId="0" borderId="0" xfId="0" applyFont="1" applyProtection="1">
      <protection locked="0"/>
    </xf>
    <xf numFmtId="0" fontId="4" fillId="2" borderId="3" xfId="0" applyFont="1" applyFill="1" applyBorder="1" applyProtection="1">
      <protection locked="0"/>
    </xf>
    <xf numFmtId="0" fontId="4" fillId="2" borderId="4" xfId="0" applyFont="1" applyFill="1" applyBorder="1" applyProtection="1">
      <protection locked="0"/>
    </xf>
    <xf numFmtId="0" fontId="4" fillId="2" borderId="11" xfId="0" applyFont="1" applyFill="1" applyBorder="1" applyAlignment="1" applyProtection="1">
      <alignment horizontal="center"/>
      <protection locked="0"/>
    </xf>
    <xf numFmtId="0" fontId="4" fillId="2" borderId="11" xfId="0" applyFont="1" applyFill="1" applyBorder="1" applyProtection="1">
      <protection locked="0"/>
    </xf>
    <xf numFmtId="0" fontId="4" fillId="2" borderId="5" xfId="0" applyFont="1" applyFill="1" applyBorder="1" applyProtection="1">
      <protection locked="0"/>
    </xf>
    <xf numFmtId="49" fontId="14" fillId="0" borderId="6" xfId="0" applyNumberFormat="1" applyFont="1" applyBorder="1" applyProtection="1">
      <protection locked="0"/>
    </xf>
    <xf numFmtId="0" fontId="15" fillId="0" borderId="1" xfId="0" applyFont="1" applyBorder="1" applyProtection="1">
      <protection locked="0"/>
    </xf>
    <xf numFmtId="0" fontId="13" fillId="0" borderId="1" xfId="0" applyFont="1" applyBorder="1" applyProtection="1">
      <protection locked="0"/>
    </xf>
    <xf numFmtId="14" fontId="13" fillId="0" borderId="12" xfId="0" applyNumberFormat="1" applyFont="1" applyBorder="1" applyAlignment="1" applyProtection="1">
      <alignment horizontal="center"/>
      <protection locked="0"/>
    </xf>
    <xf numFmtId="167" fontId="13" fillId="0" borderId="12" xfId="0" applyNumberFormat="1" applyFont="1" applyBorder="1" applyProtection="1">
      <protection locked="0"/>
    </xf>
    <xf numFmtId="49" fontId="13" fillId="0" borderId="7" xfId="0" applyNumberFormat="1" applyFont="1" applyBorder="1" applyProtection="1">
      <protection locked="0"/>
    </xf>
    <xf numFmtId="49" fontId="14" fillId="0" borderId="8" xfId="0" applyNumberFormat="1" applyFont="1" applyBorder="1" applyProtection="1">
      <protection locked="0"/>
    </xf>
    <xf numFmtId="0" fontId="15" fillId="0" borderId="9" xfId="0" applyFont="1" applyBorder="1" applyProtection="1">
      <protection locked="0"/>
    </xf>
    <xf numFmtId="0" fontId="13" fillId="0" borderId="9" xfId="0" applyFont="1" applyBorder="1" applyProtection="1">
      <protection locked="0"/>
    </xf>
    <xf numFmtId="14" fontId="13" fillId="0" borderId="13" xfId="0" applyNumberFormat="1" applyFont="1" applyBorder="1" applyAlignment="1" applyProtection="1">
      <alignment horizontal="center"/>
      <protection locked="0"/>
    </xf>
    <xf numFmtId="167" fontId="13" fillId="0" borderId="13" xfId="0" applyNumberFormat="1" applyFont="1" applyBorder="1" applyProtection="1">
      <protection locked="0"/>
    </xf>
    <xf numFmtId="49" fontId="13" fillId="0" borderId="10" xfId="0" applyNumberFormat="1" applyFont="1" applyBorder="1" applyProtection="1">
      <protection locked="0"/>
    </xf>
    <xf numFmtId="0" fontId="0" fillId="0" borderId="0" xfId="0" applyProtection="1">
      <protection locked="0"/>
    </xf>
    <xf numFmtId="0" fontId="13" fillId="0" borderId="12"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8" fillId="0" borderId="0" xfId="0" applyFont="1" applyProtection="1">
      <protection locked="0"/>
    </xf>
    <xf numFmtId="9" fontId="10" fillId="5" borderId="1" xfId="0" applyNumberFormat="1" applyFont="1" applyFill="1" applyBorder="1" applyAlignment="1" applyProtection="1">
      <alignment horizontal="center"/>
      <protection locked="0"/>
    </xf>
    <xf numFmtId="0" fontId="11" fillId="0" borderId="0" xfId="0" applyFont="1" applyProtection="1">
      <protection locked="0"/>
    </xf>
    <xf numFmtId="0" fontId="3"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7" fillId="0" borderId="1" xfId="0" applyFont="1" applyBorder="1" applyAlignment="1" applyProtection="1">
      <alignment horizontal="center"/>
      <protection locked="0"/>
    </xf>
    <xf numFmtId="0" fontId="10" fillId="4" borderId="0" xfId="0" applyFont="1" applyFill="1"/>
    <xf numFmtId="0" fontId="20" fillId="0" borderId="1" xfId="0" applyFont="1" applyBorder="1"/>
    <xf numFmtId="0" fontId="7" fillId="0" borderId="0" xfId="0" applyFont="1" applyAlignment="1">
      <alignment vertical="center"/>
    </xf>
    <xf numFmtId="0" fontId="11" fillId="0" borderId="0" xfId="0" applyFont="1" applyAlignment="1">
      <alignment vertical="center"/>
    </xf>
    <xf numFmtId="0" fontId="11" fillId="0" borderId="0" xfId="0" applyFont="1" applyAlignment="1" applyProtection="1">
      <alignment vertical="center"/>
      <protection locked="0"/>
    </xf>
    <xf numFmtId="0" fontId="0" fillId="0" borderId="0" xfId="0" applyAlignment="1">
      <alignment vertical="center"/>
    </xf>
    <xf numFmtId="0" fontId="4" fillId="0" borderId="2" xfId="0" applyFont="1" applyBorder="1" applyAlignment="1">
      <alignment vertical="center" wrapText="1"/>
    </xf>
    <xf numFmtId="0" fontId="3" fillId="0" borderId="0" xfId="0" applyFont="1" applyAlignment="1">
      <alignment horizontal="left" vertical="center" indent="2"/>
    </xf>
    <xf numFmtId="0" fontId="3" fillId="0" borderId="0" xfId="0" applyFont="1" applyAlignment="1">
      <alignment horizontal="left" vertical="center" indent="4"/>
    </xf>
    <xf numFmtId="0" fontId="4" fillId="7" borderId="2" xfId="0" applyFont="1" applyFill="1" applyBorder="1" applyAlignment="1" applyProtection="1">
      <alignment vertical="center"/>
      <protection locked="0"/>
    </xf>
    <xf numFmtId="0" fontId="3" fillId="0" borderId="0" xfId="0" quotePrefix="1" applyFont="1" applyAlignment="1">
      <alignment horizontal="left" indent="4"/>
    </xf>
    <xf numFmtId="0" fontId="3" fillId="0" borderId="0" xfId="0" applyFont="1" applyAlignment="1">
      <alignment horizontal="left" indent="5"/>
    </xf>
    <xf numFmtId="0" fontId="23" fillId="0" borderId="0" xfId="1" applyFont="1" applyAlignment="1" applyProtection="1">
      <alignment horizontal="left"/>
    </xf>
    <xf numFmtId="0" fontId="6" fillId="0" borderId="0" xfId="0" quotePrefix="1" applyFont="1" applyAlignment="1">
      <alignment horizontal="left" indent="3"/>
    </xf>
    <xf numFmtId="0" fontId="31" fillId="0" borderId="0" xfId="0" applyFont="1"/>
    <xf numFmtId="0" fontId="3" fillId="0" borderId="0" xfId="0" applyFont="1" applyFill="1"/>
    <xf numFmtId="0" fontId="3" fillId="0" borderId="0" xfId="0" applyFont="1" applyFill="1" applyAlignment="1">
      <alignment horizontal="center"/>
    </xf>
    <xf numFmtId="0" fontId="4" fillId="0" borderId="0" xfId="0" applyFont="1" applyFill="1" applyAlignment="1">
      <alignment horizontal="right"/>
    </xf>
    <xf numFmtId="0" fontId="3" fillId="0" borderId="0" xfId="0" applyFont="1" applyFill="1" applyBorder="1" applyAlignment="1" applyProtection="1">
      <alignment horizontal="center"/>
      <protection locked="0"/>
    </xf>
    <xf numFmtId="0" fontId="23" fillId="0" borderId="0" xfId="1" applyFont="1" applyAlignment="1" applyProtection="1"/>
    <xf numFmtId="0" fontId="28" fillId="0" borderId="0" xfId="0" applyFont="1"/>
    <xf numFmtId="0" fontId="36" fillId="0" borderId="0" xfId="1" applyFont="1" applyAlignment="1" applyProtection="1">
      <alignment horizontal="left"/>
    </xf>
    <xf numFmtId="0" fontId="23" fillId="4" borderId="0" xfId="1" applyFont="1" applyFill="1" applyAlignment="1" applyProtection="1"/>
    <xf numFmtId="0" fontId="7" fillId="0" borderId="0" xfId="0" applyFont="1" applyProtection="1">
      <protection locked="0"/>
    </xf>
    <xf numFmtId="0" fontId="24" fillId="4" borderId="0" xfId="0" applyFont="1" applyFill="1" applyProtection="1">
      <protection locked="0"/>
    </xf>
    <xf numFmtId="0" fontId="3" fillId="4" borderId="0" xfId="0" applyFont="1" applyFill="1" applyProtection="1">
      <protection locked="0"/>
    </xf>
    <xf numFmtId="0" fontId="23" fillId="4" borderId="0" xfId="1" applyFont="1" applyFill="1" applyAlignment="1" applyProtection="1">
      <alignment horizontal="left"/>
      <protection locked="0"/>
    </xf>
    <xf numFmtId="0" fontId="4" fillId="0" borderId="0" xfId="0" applyFont="1" applyProtection="1">
      <protection locked="0"/>
    </xf>
    <xf numFmtId="0" fontId="3" fillId="0" borderId="0" xfId="0" quotePrefix="1" applyFont="1" applyAlignment="1" applyProtection="1">
      <alignment horizontal="left" indent="3"/>
      <protection locked="0"/>
    </xf>
    <xf numFmtId="0" fontId="6" fillId="0" borderId="0" xfId="0" quotePrefix="1" applyFont="1" applyAlignment="1" applyProtection="1">
      <alignment horizontal="left" indent="6"/>
      <protection locked="0"/>
    </xf>
    <xf numFmtId="0" fontId="3" fillId="0" borderId="0" xfId="0" quotePrefix="1" applyFont="1" applyAlignment="1" applyProtection="1">
      <alignment horizontal="left"/>
      <protection locked="0"/>
    </xf>
    <xf numFmtId="0" fontId="3" fillId="0" borderId="0" xfId="0" applyFont="1" applyAlignment="1" applyProtection="1">
      <alignment horizontal="left"/>
      <protection locked="0"/>
    </xf>
    <xf numFmtId="0" fontId="33" fillId="0" borderId="0" xfId="0" applyFont="1" applyProtection="1"/>
    <xf numFmtId="0" fontId="0" fillId="0" borderId="0" xfId="0" applyProtection="1"/>
    <xf numFmtId="0" fontId="34" fillId="0" borderId="0" xfId="0" applyFont="1" applyProtection="1"/>
    <xf numFmtId="0" fontId="3" fillId="0" borderId="0" xfId="0" applyFont="1" applyProtection="1"/>
    <xf numFmtId="0" fontId="5" fillId="0" borderId="0" xfId="0" applyFont="1" applyProtection="1"/>
    <xf numFmtId="0" fontId="39" fillId="0" borderId="0" xfId="0" applyFont="1" applyProtection="1"/>
    <xf numFmtId="0" fontId="35" fillId="0" borderId="0" xfId="0" applyFont="1" applyProtection="1"/>
    <xf numFmtId="0" fontId="37" fillId="0" borderId="0" xfId="0" applyFont="1" applyProtection="1"/>
    <xf numFmtId="0" fontId="38" fillId="0" borderId="0" xfId="0" applyFont="1" applyProtection="1"/>
    <xf numFmtId="0" fontId="23" fillId="0" borderId="0" xfId="1" applyFont="1" applyAlignment="1" applyProtection="1">
      <alignment horizontal="left"/>
      <protection locked="0"/>
    </xf>
    <xf numFmtId="0" fontId="23" fillId="0" borderId="0" xfId="1" applyFont="1" applyAlignment="1" applyProtection="1">
      <alignment horizontal="center"/>
      <protection locked="0"/>
    </xf>
    <xf numFmtId="0" fontId="23" fillId="0" borderId="0" xfId="1" applyFont="1" applyAlignment="1"/>
  </cellXfs>
  <cellStyles count="4">
    <cellStyle name="Lien hypertexte" xfId="1" builtinId="8"/>
    <cellStyle name="Milliers" xfId="2" builtinId="3"/>
    <cellStyle name="Normal" xfId="0" builtinId="0"/>
    <cellStyle name="Pourcentage" xfId="3" builtinId="5"/>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Analyse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'25 - Graphique'!$C$16</c:f>
              <c:strCache>
                <c:ptCount val="1"/>
                <c:pt idx="0">
                  <c:v>Entrées</c:v>
                </c:pt>
              </c:strCache>
            </c:strRef>
          </c:tx>
          <c:spPr>
            <a:ln w="28575" cap="rnd">
              <a:solidFill>
                <a:schemeClr val="accent1"/>
              </a:solidFill>
              <a:round/>
            </a:ln>
            <a:effectLst/>
          </c:spPr>
          <c:marker>
            <c:symbol val="none"/>
          </c:marker>
          <c:cat>
            <c:numRef>
              <c:f>'25 - Graphique'!$B$17:$B$27</c:f>
              <c:numCache>
                <c:formatCode>mmm\-yy</c:formatCode>
                <c:ptCount val="11"/>
                <c:pt idx="0">
                  <c:v>42005</c:v>
                </c:pt>
                <c:pt idx="1">
                  <c:v>42036</c:v>
                </c:pt>
                <c:pt idx="2">
                  <c:v>42064</c:v>
                </c:pt>
                <c:pt idx="3">
                  <c:v>42095</c:v>
                </c:pt>
                <c:pt idx="4">
                  <c:v>42125</c:v>
                </c:pt>
                <c:pt idx="5">
                  <c:v>42156</c:v>
                </c:pt>
                <c:pt idx="6">
                  <c:v>42186</c:v>
                </c:pt>
                <c:pt idx="7">
                  <c:v>42217</c:v>
                </c:pt>
                <c:pt idx="8">
                  <c:v>42248</c:v>
                </c:pt>
                <c:pt idx="9">
                  <c:v>42278</c:v>
                </c:pt>
                <c:pt idx="10">
                  <c:v>42309</c:v>
                </c:pt>
              </c:numCache>
            </c:numRef>
          </c:cat>
          <c:val>
            <c:numRef>
              <c:f>'25 - Graphique'!$C$17:$C$27</c:f>
              <c:numCache>
                <c:formatCode>_-* #\ ##0\ _€_-;\-* #\ ##0\ _€_-;_-* "-"??\ _€_-;_-@_-</c:formatCode>
                <c:ptCount val="11"/>
                <c:pt idx="0">
                  <c:v>12540</c:v>
                </c:pt>
                <c:pt idx="1">
                  <c:v>9542</c:v>
                </c:pt>
                <c:pt idx="2">
                  <c:v>8745</c:v>
                </c:pt>
                <c:pt idx="3">
                  <c:v>10254</c:v>
                </c:pt>
                <c:pt idx="4">
                  <c:v>18542</c:v>
                </c:pt>
                <c:pt idx="5">
                  <c:v>12578</c:v>
                </c:pt>
                <c:pt idx="6">
                  <c:v>13587</c:v>
                </c:pt>
                <c:pt idx="7">
                  <c:v>14568</c:v>
                </c:pt>
                <c:pt idx="8">
                  <c:v>18477</c:v>
                </c:pt>
                <c:pt idx="9">
                  <c:v>7895</c:v>
                </c:pt>
                <c:pt idx="10">
                  <c:v>9999</c:v>
                </c:pt>
              </c:numCache>
            </c:numRef>
          </c:val>
          <c:smooth val="0"/>
          <c:extLst>
            <c:ext xmlns:c16="http://schemas.microsoft.com/office/drawing/2014/chart" uri="{C3380CC4-5D6E-409C-BE32-E72D297353CC}">
              <c16:uniqueId val="{00000000-E422-4F26-B0E5-FA24DABFD6CB}"/>
            </c:ext>
          </c:extLst>
        </c:ser>
        <c:ser>
          <c:idx val="1"/>
          <c:order val="1"/>
          <c:tx>
            <c:strRef>
              <c:f>'25 - Graphique'!$D$16</c:f>
              <c:strCache>
                <c:ptCount val="1"/>
                <c:pt idx="0">
                  <c:v>Sorties</c:v>
                </c:pt>
              </c:strCache>
            </c:strRef>
          </c:tx>
          <c:spPr>
            <a:ln w="28575" cap="rnd">
              <a:solidFill>
                <a:schemeClr val="accent2"/>
              </a:solidFill>
              <a:round/>
            </a:ln>
            <a:effectLst/>
          </c:spPr>
          <c:marker>
            <c:symbol val="none"/>
          </c:marker>
          <c:cat>
            <c:numRef>
              <c:f>'25 - Graphique'!$B$17:$B$27</c:f>
              <c:numCache>
                <c:formatCode>mmm\-yy</c:formatCode>
                <c:ptCount val="11"/>
                <c:pt idx="0">
                  <c:v>42005</c:v>
                </c:pt>
                <c:pt idx="1">
                  <c:v>42036</c:v>
                </c:pt>
                <c:pt idx="2">
                  <c:v>42064</c:v>
                </c:pt>
                <c:pt idx="3">
                  <c:v>42095</c:v>
                </c:pt>
                <c:pt idx="4">
                  <c:v>42125</c:v>
                </c:pt>
                <c:pt idx="5">
                  <c:v>42156</c:v>
                </c:pt>
                <c:pt idx="6">
                  <c:v>42186</c:v>
                </c:pt>
                <c:pt idx="7">
                  <c:v>42217</c:v>
                </c:pt>
                <c:pt idx="8">
                  <c:v>42248</c:v>
                </c:pt>
                <c:pt idx="9">
                  <c:v>42278</c:v>
                </c:pt>
                <c:pt idx="10">
                  <c:v>42309</c:v>
                </c:pt>
              </c:numCache>
            </c:numRef>
          </c:cat>
          <c:val>
            <c:numRef>
              <c:f>'25 - Graphique'!$D$17:$D$27</c:f>
              <c:numCache>
                <c:formatCode>_-* #\ ##0\ _€_-;\-* #\ ##0\ _€_-;_-* "-"??\ _€_-;_-@_-</c:formatCode>
                <c:ptCount val="11"/>
                <c:pt idx="0">
                  <c:v>13587</c:v>
                </c:pt>
                <c:pt idx="1">
                  <c:v>14568</c:v>
                </c:pt>
                <c:pt idx="2">
                  <c:v>9854</c:v>
                </c:pt>
                <c:pt idx="3">
                  <c:v>13587</c:v>
                </c:pt>
                <c:pt idx="4">
                  <c:v>14568</c:v>
                </c:pt>
                <c:pt idx="5">
                  <c:v>9854</c:v>
                </c:pt>
                <c:pt idx="6">
                  <c:v>7895</c:v>
                </c:pt>
                <c:pt idx="7">
                  <c:v>9999</c:v>
                </c:pt>
                <c:pt idx="8">
                  <c:v>18542</c:v>
                </c:pt>
                <c:pt idx="9">
                  <c:v>12578</c:v>
                </c:pt>
                <c:pt idx="10">
                  <c:v>12578</c:v>
                </c:pt>
              </c:numCache>
            </c:numRef>
          </c:val>
          <c:smooth val="0"/>
          <c:extLst>
            <c:ext xmlns:c16="http://schemas.microsoft.com/office/drawing/2014/chart" uri="{C3380CC4-5D6E-409C-BE32-E72D297353CC}">
              <c16:uniqueId val="{00000001-E422-4F26-B0E5-FA24DABFD6CB}"/>
            </c:ext>
          </c:extLst>
        </c:ser>
        <c:ser>
          <c:idx val="2"/>
          <c:order val="2"/>
          <c:tx>
            <c:strRef>
              <c:f>'25 - Graphique'!$E$16</c:f>
              <c:strCache>
                <c:ptCount val="1"/>
                <c:pt idx="0">
                  <c:v>Solde mois</c:v>
                </c:pt>
              </c:strCache>
            </c:strRef>
          </c:tx>
          <c:spPr>
            <a:ln w="28575" cap="rnd">
              <a:solidFill>
                <a:schemeClr val="accent3"/>
              </a:solidFill>
              <a:round/>
            </a:ln>
            <a:effectLst/>
          </c:spPr>
          <c:marker>
            <c:symbol val="none"/>
          </c:marker>
          <c:cat>
            <c:numRef>
              <c:f>'25 - Graphique'!$B$17:$B$27</c:f>
              <c:numCache>
                <c:formatCode>mmm\-yy</c:formatCode>
                <c:ptCount val="11"/>
                <c:pt idx="0">
                  <c:v>42005</c:v>
                </c:pt>
                <c:pt idx="1">
                  <c:v>42036</c:v>
                </c:pt>
                <c:pt idx="2">
                  <c:v>42064</c:v>
                </c:pt>
                <c:pt idx="3">
                  <c:v>42095</c:v>
                </c:pt>
                <c:pt idx="4">
                  <c:v>42125</c:v>
                </c:pt>
                <c:pt idx="5">
                  <c:v>42156</c:v>
                </c:pt>
                <c:pt idx="6">
                  <c:v>42186</c:v>
                </c:pt>
                <c:pt idx="7">
                  <c:v>42217</c:v>
                </c:pt>
                <c:pt idx="8">
                  <c:v>42248</c:v>
                </c:pt>
                <c:pt idx="9">
                  <c:v>42278</c:v>
                </c:pt>
                <c:pt idx="10">
                  <c:v>42309</c:v>
                </c:pt>
              </c:numCache>
            </c:numRef>
          </c:cat>
          <c:val>
            <c:numRef>
              <c:f>'25 - Graphique'!$E$17:$E$27</c:f>
              <c:numCache>
                <c:formatCode>#\ ##0_ ;\-#\ ##0\ </c:formatCode>
                <c:ptCount val="11"/>
                <c:pt idx="0">
                  <c:v>-1047</c:v>
                </c:pt>
                <c:pt idx="1">
                  <c:v>-5026</c:v>
                </c:pt>
                <c:pt idx="2">
                  <c:v>-1109</c:v>
                </c:pt>
                <c:pt idx="3">
                  <c:v>-3333</c:v>
                </c:pt>
                <c:pt idx="4">
                  <c:v>3974</c:v>
                </c:pt>
                <c:pt idx="5">
                  <c:v>2724</c:v>
                </c:pt>
                <c:pt idx="6">
                  <c:v>5692</c:v>
                </c:pt>
                <c:pt idx="7">
                  <c:v>4569</c:v>
                </c:pt>
                <c:pt idx="8">
                  <c:v>-65</c:v>
                </c:pt>
                <c:pt idx="9">
                  <c:v>-4683</c:v>
                </c:pt>
                <c:pt idx="10">
                  <c:v>-2579</c:v>
                </c:pt>
              </c:numCache>
            </c:numRef>
          </c:val>
          <c:smooth val="0"/>
          <c:extLst>
            <c:ext xmlns:c16="http://schemas.microsoft.com/office/drawing/2014/chart" uri="{C3380CC4-5D6E-409C-BE32-E72D297353CC}">
              <c16:uniqueId val="{00000002-E422-4F26-B0E5-FA24DABFD6CB}"/>
            </c:ext>
          </c:extLst>
        </c:ser>
        <c:ser>
          <c:idx val="3"/>
          <c:order val="3"/>
          <c:tx>
            <c:strRef>
              <c:f>'25 - Graphique'!$F$16</c:f>
              <c:strCache>
                <c:ptCount val="1"/>
                <c:pt idx="0">
                  <c:v>Cumul trésorerie</c:v>
                </c:pt>
              </c:strCache>
            </c:strRef>
          </c:tx>
          <c:spPr>
            <a:ln w="28575" cap="rnd">
              <a:solidFill>
                <a:schemeClr val="accent4"/>
              </a:solidFill>
              <a:round/>
            </a:ln>
            <a:effectLst/>
          </c:spPr>
          <c:marker>
            <c:symbol val="none"/>
          </c:marker>
          <c:cat>
            <c:numRef>
              <c:f>'25 - Graphique'!$B$17:$B$27</c:f>
              <c:numCache>
                <c:formatCode>mmm\-yy</c:formatCode>
                <c:ptCount val="11"/>
                <c:pt idx="0">
                  <c:v>42005</c:v>
                </c:pt>
                <c:pt idx="1">
                  <c:v>42036</c:v>
                </c:pt>
                <c:pt idx="2">
                  <c:v>42064</c:v>
                </c:pt>
                <c:pt idx="3">
                  <c:v>42095</c:v>
                </c:pt>
                <c:pt idx="4">
                  <c:v>42125</c:v>
                </c:pt>
                <c:pt idx="5">
                  <c:v>42156</c:v>
                </c:pt>
                <c:pt idx="6">
                  <c:v>42186</c:v>
                </c:pt>
                <c:pt idx="7">
                  <c:v>42217</c:v>
                </c:pt>
                <c:pt idx="8">
                  <c:v>42248</c:v>
                </c:pt>
                <c:pt idx="9">
                  <c:v>42278</c:v>
                </c:pt>
                <c:pt idx="10">
                  <c:v>42309</c:v>
                </c:pt>
              </c:numCache>
            </c:numRef>
          </c:cat>
          <c:val>
            <c:numRef>
              <c:f>'25 - Graphique'!$F$17:$F$27</c:f>
              <c:numCache>
                <c:formatCode>#\ ##0_ ;\-#\ ##0\ </c:formatCode>
                <c:ptCount val="11"/>
                <c:pt idx="0">
                  <c:v>-1047</c:v>
                </c:pt>
                <c:pt idx="1">
                  <c:v>-6073</c:v>
                </c:pt>
                <c:pt idx="2">
                  <c:v>-7182</c:v>
                </c:pt>
                <c:pt idx="3">
                  <c:v>-10515</c:v>
                </c:pt>
                <c:pt idx="4">
                  <c:v>-6541</c:v>
                </c:pt>
                <c:pt idx="5">
                  <c:v>-3817</c:v>
                </c:pt>
                <c:pt idx="6">
                  <c:v>1875</c:v>
                </c:pt>
                <c:pt idx="7">
                  <c:v>6444</c:v>
                </c:pt>
                <c:pt idx="8">
                  <c:v>6379</c:v>
                </c:pt>
                <c:pt idx="9">
                  <c:v>1696</c:v>
                </c:pt>
                <c:pt idx="10">
                  <c:v>-883</c:v>
                </c:pt>
              </c:numCache>
            </c:numRef>
          </c:val>
          <c:smooth val="0"/>
          <c:extLst>
            <c:ext xmlns:c16="http://schemas.microsoft.com/office/drawing/2014/chart" uri="{C3380CC4-5D6E-409C-BE32-E72D297353CC}">
              <c16:uniqueId val="{00000003-E422-4F26-B0E5-FA24DABFD6CB}"/>
            </c:ext>
          </c:extLst>
        </c:ser>
        <c:dLbls>
          <c:showLegendKey val="0"/>
          <c:showVal val="0"/>
          <c:showCatName val="0"/>
          <c:showSerName val="0"/>
          <c:showPercent val="0"/>
          <c:showBubbleSize val="0"/>
        </c:dLbls>
        <c:smooth val="0"/>
        <c:axId val="717214768"/>
        <c:axId val="717215184"/>
      </c:lineChart>
      <c:dateAx>
        <c:axId val="7172147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7215184"/>
        <c:crosses val="autoZero"/>
        <c:auto val="1"/>
        <c:lblOffset val="100"/>
        <c:baseTimeUnit val="months"/>
      </c:dateAx>
      <c:valAx>
        <c:axId val="717215184"/>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721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795837</xdr:colOff>
      <xdr:row>0</xdr:row>
      <xdr:rowOff>123826</xdr:rowOff>
    </xdr:from>
    <xdr:to>
      <xdr:col>8</xdr:col>
      <xdr:colOff>120694</xdr:colOff>
      <xdr:row>2</xdr:row>
      <xdr:rowOff>139139</xdr:rowOff>
    </xdr:to>
    <xdr:pic>
      <xdr:nvPicPr>
        <xdr:cNvPr id="3" name="Image 2">
          <a:extLst>
            <a:ext uri="{FF2B5EF4-FFF2-40B4-BE49-F238E27FC236}">
              <a16:creationId xmlns:a16="http://schemas.microsoft.com/office/drawing/2014/main" id="{D65D8203-F82F-4683-8F22-8E7E290A1A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159" y="123826"/>
          <a:ext cx="1969743" cy="6147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303067</xdr:colOff>
      <xdr:row>6</xdr:row>
      <xdr:rowOff>65830</xdr:rowOff>
    </xdr:from>
    <xdr:to>
      <xdr:col>3</xdr:col>
      <xdr:colOff>147204</xdr:colOff>
      <xdr:row>8</xdr:row>
      <xdr:rowOff>4065</xdr:rowOff>
    </xdr:to>
    <xdr:pic>
      <xdr:nvPicPr>
        <xdr:cNvPr id="2" name="Image 1">
          <a:extLst>
            <a:ext uri="{FF2B5EF4-FFF2-40B4-BE49-F238E27FC236}">
              <a16:creationId xmlns:a16="http://schemas.microsoft.com/office/drawing/2014/main" id="{B1A544A8-A66D-4757-B31F-AA46B9043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67" y="1130898"/>
          <a:ext cx="2130137" cy="312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684068</xdr:colOff>
      <xdr:row>7</xdr:row>
      <xdr:rowOff>69272</xdr:rowOff>
    </xdr:from>
    <xdr:to>
      <xdr:col>3</xdr:col>
      <xdr:colOff>1536172</xdr:colOff>
      <xdr:row>12</xdr:row>
      <xdr:rowOff>173181</xdr:rowOff>
    </xdr:to>
    <xdr:pic>
      <xdr:nvPicPr>
        <xdr:cNvPr id="2" name="Image 1">
          <a:extLst>
            <a:ext uri="{FF2B5EF4-FFF2-40B4-BE49-F238E27FC236}">
              <a16:creationId xmlns:a16="http://schemas.microsoft.com/office/drawing/2014/main" id="{A2241825-C7E7-49EC-9049-E82B485F6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7909" y="1480704"/>
          <a:ext cx="3458490" cy="1013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190500</xdr:colOff>
      <xdr:row>10</xdr:row>
      <xdr:rowOff>173182</xdr:rowOff>
    </xdr:from>
    <xdr:to>
      <xdr:col>5</xdr:col>
      <xdr:colOff>321852</xdr:colOff>
      <xdr:row>15</xdr:row>
      <xdr:rowOff>24246</xdr:rowOff>
    </xdr:to>
    <xdr:pic>
      <xdr:nvPicPr>
        <xdr:cNvPr id="2" name="Image 1">
          <a:extLst>
            <a:ext uri="{FF2B5EF4-FFF2-40B4-BE49-F238E27FC236}">
              <a16:creationId xmlns:a16="http://schemas.microsoft.com/office/drawing/2014/main" id="{54647200-2C21-4BA7-BBBD-ABC652E73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0" y="1619250"/>
          <a:ext cx="2705100" cy="7602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662420</xdr:colOff>
      <xdr:row>13</xdr:row>
      <xdr:rowOff>109105</xdr:rowOff>
    </xdr:from>
    <xdr:to>
      <xdr:col>9</xdr:col>
      <xdr:colOff>636443</xdr:colOff>
      <xdr:row>27</xdr:row>
      <xdr:rowOff>124691</xdr:rowOff>
    </xdr:to>
    <xdr:graphicFrame macro="">
      <xdr:nvGraphicFramePr>
        <xdr:cNvPr id="2" name="Graphique 1">
          <a:extLst>
            <a:ext uri="{FF2B5EF4-FFF2-40B4-BE49-F238E27FC236}">
              <a16:creationId xmlns:a16="http://schemas.microsoft.com/office/drawing/2014/main" id="{8FE8D755-EB3A-41E3-93FE-8D3F08585D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an-Marie Bugarel" refreshedDate="44421.674358796299" createdVersion="7" refreshedVersion="7" minRefreshableVersion="3" recordCount="17" xr:uid="{4B521C79-7D02-4CE4-804F-89493539BD46}">
  <cacheSource type="worksheet">
    <worksheetSource ref="A25:G42" sheet="28 - TCD"/>
  </cacheSource>
  <cacheFields count="7">
    <cacheField name="Mois" numFmtId="0">
      <sharedItems count="4">
        <s v="mars"/>
        <s v="avril"/>
        <s v="mai"/>
        <s v="juin"/>
      </sharedItems>
    </cacheField>
    <cacheField name="Date" numFmtId="14">
      <sharedItems containsSemiMixedTypes="0" containsNonDate="0" containsDate="1" containsString="0" minDate="2015-03-28T00:00:00" maxDate="2015-06-08T00:00:00"/>
    </cacheField>
    <cacheField name="Client" numFmtId="0">
      <sharedItems count="17">
        <s v="Client 1"/>
        <s v="Client 2"/>
        <s v="Client 3"/>
        <s v="Client 4"/>
        <s v="Client 5"/>
        <s v="Client 6"/>
        <s v="Client 7"/>
        <s v="Client 8"/>
        <s v="Client 9"/>
        <s v="Client 10"/>
        <s v="Client 11"/>
        <s v="Client 12"/>
        <s v="Client 13"/>
        <s v="Client 14"/>
        <s v="Client 15"/>
        <s v="Client 16"/>
        <s v="Client 17"/>
      </sharedItems>
    </cacheField>
    <cacheField name="Origine" numFmtId="0">
      <sharedItems/>
    </cacheField>
    <cacheField name="Montant payé" numFmtId="0">
      <sharedItems containsSemiMixedTypes="0" containsString="0" containsNumber="1" minValue="77" maxValue="382.5"/>
    </cacheField>
    <cacheField name="Mode paiement" numFmtId="0">
      <sharedItems/>
    </cacheField>
    <cacheField name="Nuitées" numFmtId="0">
      <sharedItems containsSemiMixedTypes="0" containsString="0" containsNumber="1" containsInteger="1" minValue="1"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
  <r>
    <x v="0"/>
    <d v="2015-03-28T00:00:00"/>
    <x v="0"/>
    <s v="direct"/>
    <n v="77"/>
    <s v="paypal"/>
    <n v="1"/>
  </r>
  <r>
    <x v="1"/>
    <d v="2015-04-04T00:00:00"/>
    <x v="1"/>
    <s v="direct"/>
    <n v="85"/>
    <s v="espèces"/>
    <n v="1"/>
  </r>
  <r>
    <x v="1"/>
    <d v="2015-04-06T00:00:00"/>
    <x v="2"/>
    <s v="direct"/>
    <n v="170"/>
    <s v="chèque"/>
    <n v="2"/>
  </r>
  <r>
    <x v="1"/>
    <d v="2015-04-12T00:00:00"/>
    <x v="3"/>
    <s v="booking"/>
    <n v="95"/>
    <s v="chèque"/>
    <n v="1"/>
  </r>
  <r>
    <x v="1"/>
    <d v="2015-04-13T00:00:00"/>
    <x v="4"/>
    <s v="direct"/>
    <n v="80"/>
    <s v="espèces"/>
    <n v="2"/>
  </r>
  <r>
    <x v="1"/>
    <d v="2015-04-15T00:00:00"/>
    <x v="5"/>
    <s v="direct"/>
    <n v="85"/>
    <s v="chèque"/>
    <n v="1"/>
  </r>
  <r>
    <x v="1"/>
    <d v="2015-04-19T00:00:00"/>
    <x v="6"/>
    <s v="booking"/>
    <n v="190"/>
    <s v="espèces"/>
    <n v="2"/>
  </r>
  <r>
    <x v="1"/>
    <d v="2015-04-23T00:00:00"/>
    <x v="7"/>
    <s v="air bnb"/>
    <n v="329"/>
    <s v="virement airbnb"/>
    <n v="4"/>
  </r>
  <r>
    <x v="1"/>
    <d v="2015-04-30T00:00:00"/>
    <x v="8"/>
    <s v="direct"/>
    <n v="170"/>
    <s v="paypal"/>
    <n v="2"/>
  </r>
  <r>
    <x v="2"/>
    <d v="2015-05-01T00:00:00"/>
    <x v="9"/>
    <s v="direct"/>
    <n v="170"/>
    <s v="chèque"/>
    <n v="2"/>
  </r>
  <r>
    <x v="2"/>
    <d v="2015-05-16T00:00:00"/>
    <x v="10"/>
    <s v="direct"/>
    <n v="260"/>
    <s v="chèque"/>
    <n v="3"/>
  </r>
  <r>
    <x v="2"/>
    <d v="2015-05-18T00:00:00"/>
    <x v="11"/>
    <s v="air bnb"/>
    <n v="95"/>
    <s v="virement airbnb"/>
    <n v="1"/>
  </r>
  <r>
    <x v="2"/>
    <d v="2015-05-22T00:00:00"/>
    <x v="12"/>
    <s v="booking"/>
    <n v="100"/>
    <s v="espèces"/>
    <n v="1"/>
  </r>
  <r>
    <x v="2"/>
    <d v="2015-05-26T00:00:00"/>
    <x v="13"/>
    <s v="direct"/>
    <n v="382.5"/>
    <s v="chèque"/>
    <n v="5"/>
  </r>
  <r>
    <x v="3"/>
    <d v="2015-06-02T00:00:00"/>
    <x v="14"/>
    <s v="direct"/>
    <n v="85"/>
    <s v="chèque"/>
    <n v="1"/>
  </r>
  <r>
    <x v="3"/>
    <d v="2015-06-05T00:00:00"/>
    <x v="15"/>
    <s v="air bnb"/>
    <n v="95"/>
    <s v="virement airbnb"/>
    <n v="1"/>
  </r>
  <r>
    <x v="3"/>
    <d v="2015-06-07T00:00:00"/>
    <x v="16"/>
    <s v="booking"/>
    <n v="95"/>
    <s v="espèces"/>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FFB7059-FA79-4346-996E-97560C603741}" name="Tableau croisé dynamique3" cacheId="0" applyNumberFormats="0" applyBorderFormats="0" applyFontFormats="0" applyPatternFormats="0" applyAlignmentFormats="0" applyWidthHeightFormats="1" dataCaption="Valeurs" updatedVersion="7" minRefreshableVersion="3" useAutoFormatting="1" itemPrintTitles="1" createdVersion="7" indent="0" outline="1" outlineData="1" multipleFieldFilters="0">
  <location ref="J25:L30" firstHeaderRow="0" firstDataRow="1" firstDataCol="1"/>
  <pivotFields count="7">
    <pivotField axis="axisRow" showAll="0">
      <items count="5">
        <item x="0"/>
        <item x="1"/>
        <item x="2"/>
        <item x="3"/>
        <item t="default"/>
      </items>
    </pivotField>
    <pivotField numFmtId="14" showAll="0"/>
    <pivotField showAll="0">
      <items count="18">
        <item x="0"/>
        <item x="9"/>
        <item x="10"/>
        <item x="11"/>
        <item x="12"/>
        <item x="13"/>
        <item x="14"/>
        <item x="15"/>
        <item x="16"/>
        <item x="1"/>
        <item x="2"/>
        <item x="3"/>
        <item x="4"/>
        <item x="5"/>
        <item x="6"/>
        <item x="7"/>
        <item x="8"/>
        <item t="default"/>
      </items>
    </pivotField>
    <pivotField showAll="0"/>
    <pivotField dataField="1" showAll="0"/>
    <pivotField showAll="0"/>
    <pivotField dataField="1" showAll="0"/>
  </pivotFields>
  <rowFields count="1">
    <field x="0"/>
  </rowFields>
  <rowItems count="5">
    <i>
      <x/>
    </i>
    <i>
      <x v="1"/>
    </i>
    <i>
      <x v="2"/>
    </i>
    <i>
      <x v="3"/>
    </i>
    <i t="grand">
      <x/>
    </i>
  </rowItems>
  <colFields count="1">
    <field x="-2"/>
  </colFields>
  <colItems count="2">
    <i>
      <x/>
    </i>
    <i i="1">
      <x v="1"/>
    </i>
  </colItems>
  <dataFields count="2">
    <dataField name="Somme de Montant payé" fld="4" baseField="0" baseItem="0"/>
    <dataField name="Somme de Nuitées"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hyperlink" Target="https://www.business-plan-excel.fr/produit/mot-de-passe-formation-exce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business-plan-excel.fr/produit/mot-de-passe-formation-exce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business-plan-excel.fr/produit/mot-de-passe-formation-excel/"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business-plan-excel.fr/produit/mot-de-passe-formation-exce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business-plan-excel.fr/produit/mot-de-passe-formation-exce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business-plan-excel.fr/produit/mot-de-passe-formation-excel/"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business-plan-excel.fr/produit/mot-de-passe-formation-excel/"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business-plan-excel.fr/produit/mot-de-passe-formation-exce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business-plan-excel.fr/produit/mot-de-passe-formation-excel/"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business-plan-excel.fr/produit/mot-de-passe-formation-exce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1.bin"/><Relationship Id="rId1" Type="http://schemas.openxmlformats.org/officeDocument/2006/relationships/hyperlink" Target="https://www.business-plan-excel.fr/produit/mot-de-passe-formation-excel/"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business-plan-excel.fr/produit/mot-de-passe-formation-excel/"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business-plan-excel.fr/produit/mot-de-passe-formation-excel/"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www.business-plan-excel.fr/produit/mot-de-passe-formation-excel/" TargetMode="External"/><Relationship Id="rId1" Type="http://schemas.openxmlformats.org/officeDocument/2006/relationships/pivotTable" Target="../pivotTables/pivotTable1.xm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business-plan-excel.fr/produit/mot-de-passe-formation-excel/"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business-plan-excel.fr/produit/mot-de-passe-formation-excel/"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business-plan-excel.fr/produit/mot-de-passe-formation-exce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
  <sheetViews>
    <sheetView showGridLines="0" tabSelected="1" zoomScale="110" zoomScaleNormal="110" workbookViewId="0">
      <selection activeCell="B8" sqref="B8"/>
    </sheetView>
  </sheetViews>
  <sheetFormatPr baseColWidth="10" defaultColWidth="11.375" defaultRowHeight="13.85" x14ac:dyDescent="0.2"/>
  <cols>
    <col min="1" max="1" width="8.625" style="1" customWidth="1"/>
    <col min="2" max="2" width="74.625" style="1" bestFit="1" customWidth="1"/>
    <col min="3" max="3" width="13.875" style="66" customWidth="1"/>
    <col min="4" max="5" width="4" style="1" customWidth="1"/>
    <col min="6" max="6" width="3.5" style="1" customWidth="1"/>
    <col min="7" max="16384" width="11.375" style="1"/>
  </cols>
  <sheetData>
    <row r="1" spans="1:14" ht="33.25" x14ac:dyDescent="0.5">
      <c r="A1" s="71" t="s">
        <v>109</v>
      </c>
    </row>
    <row r="3" spans="1:14" ht="15.25" x14ac:dyDescent="0.25">
      <c r="A3" s="142" t="s">
        <v>464</v>
      </c>
    </row>
    <row r="4" spans="1:14" x14ac:dyDescent="0.2">
      <c r="F4" s="140" t="s">
        <v>463</v>
      </c>
    </row>
    <row r="6" spans="1:14" ht="16.649999999999999" x14ac:dyDescent="0.25">
      <c r="A6" s="143" t="s">
        <v>465</v>
      </c>
    </row>
    <row r="8" spans="1:14" x14ac:dyDescent="0.2">
      <c r="A8" s="64">
        <v>1</v>
      </c>
      <c r="B8" s="141" t="s">
        <v>449</v>
      </c>
      <c r="C8" s="67" t="s">
        <v>450</v>
      </c>
    </row>
    <row r="9" spans="1:14" x14ac:dyDescent="0.2">
      <c r="A9" s="64">
        <v>2</v>
      </c>
      <c r="B9" s="141" t="s">
        <v>73</v>
      </c>
      <c r="C9" s="67" t="s">
        <v>450</v>
      </c>
    </row>
    <row r="10" spans="1:14" ht="14.55" x14ac:dyDescent="0.25">
      <c r="A10" s="64">
        <v>3</v>
      </c>
      <c r="B10" s="141" t="s">
        <v>74</v>
      </c>
      <c r="C10" s="67" t="s">
        <v>450</v>
      </c>
      <c r="G10" s="128" t="s">
        <v>580</v>
      </c>
    </row>
    <row r="11" spans="1:14" ht="14.55" x14ac:dyDescent="0.25">
      <c r="A11" s="64">
        <v>4</v>
      </c>
      <c r="B11" s="141" t="s">
        <v>75</v>
      </c>
      <c r="C11" s="67" t="s">
        <v>450</v>
      </c>
      <c r="G11" s="128" t="s">
        <v>581</v>
      </c>
    </row>
    <row r="12" spans="1:14" x14ac:dyDescent="0.2">
      <c r="A12" s="64">
        <v>5</v>
      </c>
      <c r="B12" s="141" t="s">
        <v>76</v>
      </c>
      <c r="C12" s="67" t="s">
        <v>450</v>
      </c>
    </row>
    <row r="13" spans="1:14" x14ac:dyDescent="0.2">
      <c r="A13" s="64">
        <v>6</v>
      </c>
      <c r="B13" s="141" t="s">
        <v>13</v>
      </c>
      <c r="C13" s="67" t="s">
        <v>450</v>
      </c>
    </row>
    <row r="14" spans="1:14" ht="14.55" x14ac:dyDescent="0.25">
      <c r="A14" s="64">
        <v>7</v>
      </c>
      <c r="B14" s="141" t="s">
        <v>77</v>
      </c>
      <c r="C14" s="67" t="s">
        <v>450</v>
      </c>
      <c r="G14" s="79"/>
    </row>
    <row r="15" spans="1:14" ht="15.95" x14ac:dyDescent="0.3">
      <c r="A15" s="64">
        <v>8</v>
      </c>
      <c r="B15" s="141" t="s">
        <v>14</v>
      </c>
      <c r="C15" s="67" t="s">
        <v>451</v>
      </c>
      <c r="G15" s="214"/>
      <c r="H15" s="214"/>
      <c r="I15" s="214"/>
      <c r="J15" s="214"/>
      <c r="K15" s="214"/>
      <c r="L15" s="214"/>
      <c r="M15" s="214"/>
      <c r="N15" s="214"/>
    </row>
    <row r="16" spans="1:14" ht="14.55" x14ac:dyDescent="0.2">
      <c r="A16" s="68"/>
      <c r="B16" s="69" t="s">
        <v>452</v>
      </c>
      <c r="C16" s="70"/>
    </row>
    <row r="17" spans="1:3" x14ac:dyDescent="0.2">
      <c r="A17" s="64">
        <v>9</v>
      </c>
      <c r="B17" s="65" t="s">
        <v>78</v>
      </c>
      <c r="C17" s="67" t="s">
        <v>450</v>
      </c>
    </row>
    <row r="18" spans="1:3" x14ac:dyDescent="0.2">
      <c r="A18" s="64">
        <v>10</v>
      </c>
      <c r="B18" s="65" t="s">
        <v>79</v>
      </c>
      <c r="C18" s="67" t="s">
        <v>450</v>
      </c>
    </row>
    <row r="19" spans="1:3" x14ac:dyDescent="0.2">
      <c r="A19" s="64">
        <v>11</v>
      </c>
      <c r="B19" s="65" t="s">
        <v>80</v>
      </c>
      <c r="C19" s="67" t="s">
        <v>451</v>
      </c>
    </row>
    <row r="20" spans="1:3" x14ac:dyDescent="0.2">
      <c r="A20" s="64">
        <v>12</v>
      </c>
      <c r="B20" s="65" t="s">
        <v>81</v>
      </c>
      <c r="C20" s="67" t="s">
        <v>451</v>
      </c>
    </row>
    <row r="21" spans="1:3" x14ac:dyDescent="0.2">
      <c r="A21" s="64">
        <v>13</v>
      </c>
      <c r="B21" s="65" t="s">
        <v>82</v>
      </c>
      <c r="C21" s="67" t="s">
        <v>451</v>
      </c>
    </row>
    <row r="22" spans="1:3" x14ac:dyDescent="0.2">
      <c r="A22" s="64">
        <v>14</v>
      </c>
      <c r="B22" s="65" t="s">
        <v>83</v>
      </c>
      <c r="C22" s="67" t="s">
        <v>450</v>
      </c>
    </row>
    <row r="23" spans="1:3" x14ac:dyDescent="0.2">
      <c r="A23" s="64">
        <v>15</v>
      </c>
      <c r="B23" s="141" t="s">
        <v>20</v>
      </c>
      <c r="C23" s="67" t="s">
        <v>451</v>
      </c>
    </row>
    <row r="24" spans="1:3" x14ac:dyDescent="0.2">
      <c r="A24" s="64">
        <v>16</v>
      </c>
      <c r="B24" s="65" t="s">
        <v>84</v>
      </c>
      <c r="C24" s="67" t="s">
        <v>451</v>
      </c>
    </row>
    <row r="25" spans="1:3" x14ac:dyDescent="0.2">
      <c r="A25" s="64">
        <v>17</v>
      </c>
      <c r="B25" s="65" t="s">
        <v>85</v>
      </c>
      <c r="C25" s="67" t="s">
        <v>450</v>
      </c>
    </row>
    <row r="26" spans="1:3" x14ac:dyDescent="0.2">
      <c r="A26" s="64">
        <v>18</v>
      </c>
      <c r="B26" s="65" t="s">
        <v>86</v>
      </c>
      <c r="C26" s="67" t="s">
        <v>450</v>
      </c>
    </row>
    <row r="27" spans="1:3" x14ac:dyDescent="0.2">
      <c r="A27" s="64">
        <v>19</v>
      </c>
      <c r="B27" s="65" t="s">
        <v>87</v>
      </c>
      <c r="C27" s="67" t="s">
        <v>450</v>
      </c>
    </row>
    <row r="28" spans="1:3" x14ac:dyDescent="0.2">
      <c r="A28" s="64">
        <v>20</v>
      </c>
      <c r="B28" s="65" t="s">
        <v>180</v>
      </c>
      <c r="C28" s="67" t="s">
        <v>451</v>
      </c>
    </row>
    <row r="29" spans="1:3" x14ac:dyDescent="0.2">
      <c r="A29" s="64">
        <v>21</v>
      </c>
      <c r="B29" s="65" t="s">
        <v>88</v>
      </c>
      <c r="C29" s="67" t="s">
        <v>451</v>
      </c>
    </row>
    <row r="30" spans="1:3" x14ac:dyDescent="0.2">
      <c r="A30" s="64">
        <v>22</v>
      </c>
      <c r="B30" s="65" t="s">
        <v>89</v>
      </c>
      <c r="C30" s="67" t="s">
        <v>451</v>
      </c>
    </row>
    <row r="31" spans="1:3" x14ac:dyDescent="0.2">
      <c r="A31" s="64">
        <v>23</v>
      </c>
      <c r="B31" s="65" t="s">
        <v>90</v>
      </c>
      <c r="C31" s="67" t="s">
        <v>453</v>
      </c>
    </row>
    <row r="32" spans="1:3" x14ac:dyDescent="0.2">
      <c r="A32" s="64">
        <v>24</v>
      </c>
      <c r="B32" s="141" t="s">
        <v>15</v>
      </c>
      <c r="C32" s="67" t="s">
        <v>453</v>
      </c>
    </row>
    <row r="33" spans="1:3" x14ac:dyDescent="0.2">
      <c r="A33" s="64">
        <v>25</v>
      </c>
      <c r="B33" s="141" t="s">
        <v>16</v>
      </c>
      <c r="C33" s="67" t="s">
        <v>451</v>
      </c>
    </row>
    <row r="34" spans="1:3" x14ac:dyDescent="0.2">
      <c r="A34" s="64">
        <v>26</v>
      </c>
      <c r="B34" s="141" t="s">
        <v>17</v>
      </c>
      <c r="C34" s="67" t="s">
        <v>451</v>
      </c>
    </row>
    <row r="35" spans="1:3" x14ac:dyDescent="0.2">
      <c r="A35" s="64">
        <v>27</v>
      </c>
      <c r="B35" s="141" t="s">
        <v>18</v>
      </c>
      <c r="C35" s="67" t="s">
        <v>451</v>
      </c>
    </row>
    <row r="36" spans="1:3" x14ac:dyDescent="0.2">
      <c r="A36" s="64">
        <v>28</v>
      </c>
      <c r="B36" s="141" t="s">
        <v>22</v>
      </c>
      <c r="C36" s="67" t="s">
        <v>453</v>
      </c>
    </row>
    <row r="37" spans="1:3" x14ac:dyDescent="0.2">
      <c r="A37" s="64">
        <v>29</v>
      </c>
      <c r="B37" s="141" t="s">
        <v>19</v>
      </c>
      <c r="C37" s="67" t="s">
        <v>453</v>
      </c>
    </row>
    <row r="38" spans="1:3" x14ac:dyDescent="0.2">
      <c r="A38" s="64">
        <v>30</v>
      </c>
      <c r="B38" s="141" t="s">
        <v>20</v>
      </c>
      <c r="C38" s="67" t="s">
        <v>451</v>
      </c>
    </row>
    <row r="39" spans="1:3" x14ac:dyDescent="0.2">
      <c r="A39" s="64">
        <v>31</v>
      </c>
      <c r="B39" s="141" t="s">
        <v>21</v>
      </c>
      <c r="C39" s="67" t="s">
        <v>451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0A45C-6273-4A60-BDBF-4B3E9A744979}">
  <dimension ref="A1:E22"/>
  <sheetViews>
    <sheetView showGridLines="0" zoomScale="110" zoomScaleNormal="110" workbookViewId="0">
      <selection activeCell="A8" sqref="A8"/>
    </sheetView>
  </sheetViews>
  <sheetFormatPr baseColWidth="10" defaultRowHeight="14.55" x14ac:dyDescent="0.25"/>
  <cols>
    <col min="1" max="3" width="11" style="176"/>
    <col min="4" max="4" width="20.375" style="176" customWidth="1"/>
    <col min="5" max="5" width="25.25" style="176" customWidth="1"/>
    <col min="6" max="16384" width="11" style="176"/>
  </cols>
  <sheetData>
    <row r="1" spans="1:5" s="51" customFormat="1" ht="22.85" x14ac:dyDescent="0.25">
      <c r="A1" s="173" t="s">
        <v>510</v>
      </c>
    </row>
    <row r="2" spans="1:5" s="51" customFormat="1" ht="13.85" x14ac:dyDescent="0.25"/>
    <row r="3" spans="1:5" s="51" customFormat="1" ht="13.85" x14ac:dyDescent="0.25">
      <c r="A3" s="51" t="s">
        <v>500</v>
      </c>
    </row>
    <row r="4" spans="1:5" s="51" customFormat="1" ht="13.85" x14ac:dyDescent="0.25"/>
    <row r="5" spans="1:5" s="51" customFormat="1" x14ac:dyDescent="0.25">
      <c r="A5" s="178" t="s">
        <v>508</v>
      </c>
    </row>
    <row r="6" spans="1:5" s="51" customFormat="1" x14ac:dyDescent="0.25">
      <c r="A6" s="178" t="s">
        <v>507</v>
      </c>
    </row>
    <row r="7" spans="1:5" s="51" customFormat="1" ht="13.85" x14ac:dyDescent="0.25">
      <c r="A7" s="179" t="s">
        <v>511</v>
      </c>
    </row>
    <row r="8" spans="1:5" s="51" customFormat="1" ht="13.85" x14ac:dyDescent="0.25"/>
    <row r="9" spans="1:5" s="51" customFormat="1" ht="13.85" x14ac:dyDescent="0.25"/>
    <row r="10" spans="1:5" s="51" customFormat="1" ht="13.85" x14ac:dyDescent="0.25"/>
    <row r="11" spans="1:5" s="51" customFormat="1" ht="15.25" x14ac:dyDescent="0.25">
      <c r="A11" s="174" t="s">
        <v>93</v>
      </c>
    </row>
    <row r="12" spans="1:5" s="51" customFormat="1" thickBot="1" x14ac:dyDescent="0.3"/>
    <row r="13" spans="1:5" s="51" customFormat="1" ht="31.7" customHeight="1" thickBot="1" x14ac:dyDescent="0.3">
      <c r="A13" s="51" t="s">
        <v>509</v>
      </c>
      <c r="E13" s="180" t="s">
        <v>178</v>
      </c>
    </row>
    <row r="14" spans="1:5" s="51" customFormat="1" ht="10.4" customHeight="1" thickBot="1" x14ac:dyDescent="0.3"/>
    <row r="15" spans="1:5" s="51" customFormat="1" ht="31.7" customHeight="1" thickBot="1" x14ac:dyDescent="0.3">
      <c r="A15" s="51" t="s">
        <v>499</v>
      </c>
      <c r="E15" s="180" t="s">
        <v>178</v>
      </c>
    </row>
    <row r="16" spans="1:5" s="51" customFormat="1" ht="13.85" x14ac:dyDescent="0.25"/>
    <row r="17" spans="1:5" s="51" customFormat="1" ht="13.85" x14ac:dyDescent="0.25"/>
    <row r="18" spans="1:5" ht="15.25" x14ac:dyDescent="0.25">
      <c r="A18" s="175" t="s">
        <v>107</v>
      </c>
    </row>
    <row r="19" spans="1:5" ht="15.25" thickBot="1" x14ac:dyDescent="0.3"/>
    <row r="20" spans="1:5" s="51" customFormat="1" ht="31.7" customHeight="1" thickBot="1" x14ac:dyDescent="0.3">
      <c r="A20" s="51" t="s">
        <v>509</v>
      </c>
      <c r="E20" s="177" t="s">
        <v>178</v>
      </c>
    </row>
    <row r="21" spans="1:5" s="51" customFormat="1" ht="10.4" customHeight="1" thickBot="1" x14ac:dyDescent="0.3"/>
    <row r="22" spans="1:5" s="51" customFormat="1" ht="31.7" customHeight="1" thickBot="1" x14ac:dyDescent="0.3">
      <c r="A22" s="51" t="s">
        <v>499</v>
      </c>
      <c r="E22" s="177" t="s">
        <v>498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AF37A-134C-4CD7-8B80-5BB4BF23F94D}">
  <dimension ref="A1:A21"/>
  <sheetViews>
    <sheetView showGridLines="0" zoomScale="110" zoomScaleNormal="110" workbookViewId="0">
      <selection activeCell="B10" sqref="B10"/>
    </sheetView>
  </sheetViews>
  <sheetFormatPr baseColWidth="10" defaultColWidth="11.375" defaultRowHeight="13.85" x14ac:dyDescent="0.2"/>
  <cols>
    <col min="1" max="1" width="11.375" style="1"/>
    <col min="2" max="2" width="100.75" style="1" bestFit="1" customWidth="1"/>
    <col min="3" max="16384" width="11.375" style="1"/>
  </cols>
  <sheetData>
    <row r="1" spans="1:1" ht="22.85" x14ac:dyDescent="0.35">
      <c r="A1" s="8" t="s">
        <v>513</v>
      </c>
    </row>
    <row r="3" spans="1:1" ht="14.55" x14ac:dyDescent="0.25">
      <c r="A3" s="1" t="s">
        <v>512</v>
      </c>
    </row>
    <row r="5" spans="1:1" ht="14.55" x14ac:dyDescent="0.25">
      <c r="A5" s="2" t="s">
        <v>514</v>
      </c>
    </row>
    <row r="6" spans="1:1" x14ac:dyDescent="0.2">
      <c r="A6" s="139" t="s">
        <v>523</v>
      </c>
    </row>
    <row r="7" spans="1:1" x14ac:dyDescent="0.2">
      <c r="A7" s="139" t="s">
        <v>516</v>
      </c>
    </row>
    <row r="8" spans="1:1" x14ac:dyDescent="0.2">
      <c r="A8" s="139"/>
    </row>
    <row r="9" spans="1:1" ht="14.55" x14ac:dyDescent="0.25">
      <c r="A9" s="2" t="s">
        <v>515</v>
      </c>
    </row>
    <row r="10" spans="1:1" x14ac:dyDescent="0.2">
      <c r="A10" s="139" t="s">
        <v>524</v>
      </c>
    </row>
    <row r="11" spans="1:1" x14ac:dyDescent="0.2">
      <c r="A11" s="139" t="s">
        <v>517</v>
      </c>
    </row>
    <row r="12" spans="1:1" x14ac:dyDescent="0.2">
      <c r="A12" s="181" t="s">
        <v>518</v>
      </c>
    </row>
    <row r="13" spans="1:1" x14ac:dyDescent="0.2">
      <c r="A13" s="181" t="s">
        <v>519</v>
      </c>
    </row>
    <row r="14" spans="1:1" x14ac:dyDescent="0.2">
      <c r="A14" s="182" t="s">
        <v>520</v>
      </c>
    </row>
    <row r="15" spans="1:1" x14ac:dyDescent="0.2">
      <c r="A15" s="181" t="s">
        <v>521</v>
      </c>
    </row>
    <row r="16" spans="1:1" x14ac:dyDescent="0.2">
      <c r="A16" s="139" t="s">
        <v>522</v>
      </c>
    </row>
    <row r="17" spans="1:1" x14ac:dyDescent="0.2">
      <c r="A17" s="182"/>
    </row>
    <row r="19" spans="1:1" ht="15.25" x14ac:dyDescent="0.25">
      <c r="A19" s="11" t="s">
        <v>93</v>
      </c>
    </row>
    <row r="21" spans="1:1" x14ac:dyDescent="0.2">
      <c r="A21" s="1" t="s">
        <v>525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62709-0C37-4E91-A019-460AE9FEB4A5}">
  <dimension ref="A1:D39"/>
  <sheetViews>
    <sheetView showGridLines="0" zoomScale="110" zoomScaleNormal="110" workbookViewId="0">
      <selection activeCell="A30" sqref="A30"/>
    </sheetView>
  </sheetViews>
  <sheetFormatPr baseColWidth="10" defaultColWidth="11.375" defaultRowHeight="13.85" x14ac:dyDescent="0.2"/>
  <cols>
    <col min="1" max="1" width="11.375" style="1"/>
    <col min="2" max="2" width="16.125" style="1" customWidth="1"/>
    <col min="3" max="3" width="26.875" style="1" bestFit="1" customWidth="1"/>
    <col min="4" max="4" width="28.375" style="1" bestFit="1" customWidth="1"/>
    <col min="5" max="16384" width="11.375" style="1"/>
  </cols>
  <sheetData>
    <row r="1" spans="1:2" ht="22.85" x14ac:dyDescent="0.35">
      <c r="A1" s="8" t="s">
        <v>179</v>
      </c>
    </row>
    <row r="3" spans="1:2" ht="15.25" x14ac:dyDescent="0.25">
      <c r="A3" s="11" t="s">
        <v>92</v>
      </c>
    </row>
    <row r="5" spans="1:2" ht="14.55" x14ac:dyDescent="0.25">
      <c r="A5" s="1" t="s">
        <v>527</v>
      </c>
    </row>
    <row r="6" spans="1:2" x14ac:dyDescent="0.2">
      <c r="A6" s="1" t="s">
        <v>526</v>
      </c>
    </row>
    <row r="7" spans="1:2" ht="14.55" x14ac:dyDescent="0.25"/>
    <row r="8" spans="1:2" ht="14.55" x14ac:dyDescent="0.25">
      <c r="A8" s="1" t="s">
        <v>528</v>
      </c>
    </row>
    <row r="10" spans="1:2" x14ac:dyDescent="0.2">
      <c r="A10" s="1" t="s">
        <v>181</v>
      </c>
    </row>
    <row r="11" spans="1:2" ht="14.55" x14ac:dyDescent="0.25">
      <c r="B11" s="59" t="s">
        <v>182</v>
      </c>
    </row>
    <row r="12" spans="1:2" ht="14.55" x14ac:dyDescent="0.25">
      <c r="A12" s="1" t="s">
        <v>185</v>
      </c>
      <c r="B12" s="59"/>
    </row>
    <row r="13" spans="1:2" ht="14.55" x14ac:dyDescent="0.25">
      <c r="A13" s="1" t="s">
        <v>186</v>
      </c>
      <c r="B13" s="59"/>
    </row>
    <row r="15" spans="1:2" ht="15.25" x14ac:dyDescent="0.25">
      <c r="A15" s="11" t="s">
        <v>134</v>
      </c>
    </row>
    <row r="17" spans="1:4" ht="14.55" x14ac:dyDescent="0.25">
      <c r="B17" s="61" t="s">
        <v>183</v>
      </c>
      <c r="C17" s="61" t="s">
        <v>184</v>
      </c>
    </row>
    <row r="18" spans="1:4" x14ac:dyDescent="0.2">
      <c r="B18" s="62">
        <v>44420</v>
      </c>
      <c r="C18" s="25">
        <v>2</v>
      </c>
    </row>
    <row r="19" spans="1:4" x14ac:dyDescent="0.2">
      <c r="B19" s="62">
        <v>44450</v>
      </c>
      <c r="C19" s="25">
        <v>4</v>
      </c>
    </row>
    <row r="20" spans="1:4" x14ac:dyDescent="0.2">
      <c r="B20" s="62">
        <v>44480</v>
      </c>
      <c r="C20" s="25">
        <v>5</v>
      </c>
    </row>
    <row r="21" spans="1:4" x14ac:dyDescent="0.2">
      <c r="B21" s="62">
        <v>44510</v>
      </c>
      <c r="C21" s="25">
        <v>1</v>
      </c>
    </row>
    <row r="22" spans="1:4" x14ac:dyDescent="0.2">
      <c r="B22" s="62">
        <v>44540</v>
      </c>
      <c r="C22" s="25">
        <v>0</v>
      </c>
    </row>
    <row r="23" spans="1:4" x14ac:dyDescent="0.2">
      <c r="B23" s="62">
        <v>44570</v>
      </c>
      <c r="C23" s="25">
        <v>2</v>
      </c>
    </row>
    <row r="24" spans="1:4" x14ac:dyDescent="0.2">
      <c r="B24" s="62">
        <v>44600</v>
      </c>
      <c r="C24" s="25">
        <v>1</v>
      </c>
    </row>
    <row r="25" spans="1:4" ht="14.55" x14ac:dyDescent="0.25">
      <c r="B25" s="60"/>
      <c r="C25" s="73">
        <f>SUM(C18:C24)</f>
        <v>15</v>
      </c>
    </row>
    <row r="27" spans="1:4" ht="15.25" x14ac:dyDescent="0.25">
      <c r="A27" s="11" t="s">
        <v>93</v>
      </c>
    </row>
    <row r="29" spans="1:4" x14ac:dyDescent="0.2">
      <c r="A29" s="1" t="s">
        <v>529</v>
      </c>
    </row>
    <row r="31" spans="1:4" ht="14.55" x14ac:dyDescent="0.25">
      <c r="B31" s="61" t="s">
        <v>183</v>
      </c>
      <c r="C31" s="61" t="s">
        <v>184</v>
      </c>
      <c r="D31" s="61" t="s">
        <v>187</v>
      </c>
    </row>
    <row r="32" spans="1:4" x14ac:dyDescent="0.2">
      <c r="B32" s="62">
        <v>44420</v>
      </c>
      <c r="C32" s="25">
        <v>2</v>
      </c>
      <c r="D32" s="25">
        <v>1</v>
      </c>
    </row>
    <row r="33" spans="2:4" x14ac:dyDescent="0.2">
      <c r="B33" s="62">
        <v>44450</v>
      </c>
      <c r="C33" s="25">
        <v>4</v>
      </c>
      <c r="D33" s="25"/>
    </row>
    <row r="34" spans="2:4" x14ac:dyDescent="0.2">
      <c r="B34" s="62">
        <v>44480</v>
      </c>
      <c r="C34" s="25">
        <v>5</v>
      </c>
      <c r="D34" s="25"/>
    </row>
    <row r="35" spans="2:4" x14ac:dyDescent="0.2">
      <c r="B35" s="62">
        <v>44510</v>
      </c>
      <c r="C35" s="25">
        <v>1</v>
      </c>
      <c r="D35" s="25"/>
    </row>
    <row r="36" spans="2:4" x14ac:dyDescent="0.2">
      <c r="B36" s="62">
        <v>44540</v>
      </c>
      <c r="C36" s="25">
        <v>0</v>
      </c>
      <c r="D36" s="25">
        <v>1</v>
      </c>
    </row>
    <row r="37" spans="2:4" x14ac:dyDescent="0.2">
      <c r="B37" s="62">
        <v>44570</v>
      </c>
      <c r="C37" s="25">
        <v>2</v>
      </c>
      <c r="D37" s="25"/>
    </row>
    <row r="38" spans="2:4" x14ac:dyDescent="0.2">
      <c r="B38" s="62">
        <v>44600</v>
      </c>
      <c r="C38" s="25">
        <v>1</v>
      </c>
      <c r="D38" s="25"/>
    </row>
    <row r="39" spans="2:4" ht="14.55" x14ac:dyDescent="0.25">
      <c r="B39" s="60"/>
      <c r="C39" s="73"/>
      <c r="D39" s="73"/>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A09AC-4B16-44A7-BA93-813D9D11C245}">
  <dimension ref="A1:E36"/>
  <sheetViews>
    <sheetView showGridLines="0" zoomScale="110" zoomScaleNormal="110" workbookViewId="0">
      <selection activeCell="B9" sqref="B9"/>
    </sheetView>
  </sheetViews>
  <sheetFormatPr baseColWidth="10" defaultColWidth="11.375" defaultRowHeight="13.85" x14ac:dyDescent="0.2"/>
  <cols>
    <col min="1" max="1" width="11.375" style="1"/>
    <col min="2" max="2" width="16.125" style="1" customWidth="1"/>
    <col min="3" max="3" width="26.875" style="1" bestFit="1" customWidth="1"/>
    <col min="4" max="4" width="28.375" style="1" bestFit="1" customWidth="1"/>
    <col min="5" max="16384" width="11.375" style="1"/>
  </cols>
  <sheetData>
    <row r="1" spans="1:3" ht="22.85" x14ac:dyDescent="0.35">
      <c r="A1" s="8" t="s">
        <v>196</v>
      </c>
    </row>
    <row r="3" spans="1:3" ht="15.25" x14ac:dyDescent="0.25">
      <c r="A3" s="11" t="s">
        <v>92</v>
      </c>
    </row>
    <row r="5" spans="1:3" x14ac:dyDescent="0.2">
      <c r="A5" s="1" t="s">
        <v>200</v>
      </c>
    </row>
    <row r="7" spans="1:3" x14ac:dyDescent="0.2">
      <c r="A7" s="1" t="s">
        <v>197</v>
      </c>
    </row>
    <row r="8" spans="1:3" ht="14.55" x14ac:dyDescent="0.25">
      <c r="B8" s="59" t="s">
        <v>530</v>
      </c>
    </row>
    <row r="9" spans="1:3" ht="14.55" x14ac:dyDescent="0.25">
      <c r="B9" s="59"/>
    </row>
    <row r="10" spans="1:3" ht="14.55" x14ac:dyDescent="0.25">
      <c r="A10" s="1" t="s">
        <v>199</v>
      </c>
      <c r="B10" s="59"/>
    </row>
    <row r="12" spans="1:3" ht="15.25" x14ac:dyDescent="0.25">
      <c r="A12" s="11" t="s">
        <v>134</v>
      </c>
    </row>
    <row r="14" spans="1:3" ht="14.55" x14ac:dyDescent="0.25">
      <c r="B14" s="61" t="s">
        <v>183</v>
      </c>
      <c r="C14" s="61" t="s">
        <v>184</v>
      </c>
    </row>
    <row r="15" spans="1:3" x14ac:dyDescent="0.2">
      <c r="B15" s="62">
        <v>44420</v>
      </c>
      <c r="C15" s="25">
        <v>2</v>
      </c>
    </row>
    <row r="16" spans="1:3" x14ac:dyDescent="0.2">
      <c r="B16" s="62">
        <v>44450</v>
      </c>
      <c r="C16" s="25">
        <v>4</v>
      </c>
    </row>
    <row r="17" spans="1:4" x14ac:dyDescent="0.2">
      <c r="B17" s="62">
        <v>44480</v>
      </c>
      <c r="C17" s="25">
        <v>5</v>
      </c>
    </row>
    <row r="18" spans="1:4" x14ac:dyDescent="0.2">
      <c r="B18" s="62">
        <v>44510</v>
      </c>
      <c r="C18" s="25">
        <v>1</v>
      </c>
    </row>
    <row r="19" spans="1:4" x14ac:dyDescent="0.2">
      <c r="B19" s="62">
        <v>44540</v>
      </c>
      <c r="C19" s="25">
        <v>0</v>
      </c>
    </row>
    <row r="20" spans="1:4" x14ac:dyDescent="0.2">
      <c r="B20" s="62">
        <v>44570</v>
      </c>
      <c r="C20" s="25">
        <v>2</v>
      </c>
    </row>
    <row r="21" spans="1:4" x14ac:dyDescent="0.2">
      <c r="B21" s="62">
        <v>44600</v>
      </c>
      <c r="C21" s="25">
        <v>1</v>
      </c>
    </row>
    <row r="22" spans="1:4" ht="14.55" x14ac:dyDescent="0.25">
      <c r="B22" s="60"/>
      <c r="C22" s="74">
        <f>AVERAGE(C15:C21)</f>
        <v>2.1428571428571428</v>
      </c>
      <c r="D22" s="2" t="s">
        <v>198</v>
      </c>
    </row>
    <row r="24" spans="1:4" ht="15.25" x14ac:dyDescent="0.25">
      <c r="A24" s="11" t="s">
        <v>93</v>
      </c>
    </row>
    <row r="26" spans="1:4" x14ac:dyDescent="0.2">
      <c r="A26" s="1" t="s">
        <v>201</v>
      </c>
    </row>
    <row r="28" spans="1:4" ht="14.55" x14ac:dyDescent="0.25">
      <c r="B28" s="61" t="s">
        <v>183</v>
      </c>
      <c r="C28" s="61" t="s">
        <v>184</v>
      </c>
      <c r="D28" s="61" t="s">
        <v>187</v>
      </c>
    </row>
    <row r="29" spans="1:4" x14ac:dyDescent="0.2">
      <c r="B29" s="62">
        <v>44420</v>
      </c>
      <c r="C29" s="25">
        <v>2</v>
      </c>
      <c r="D29" s="25">
        <v>1</v>
      </c>
    </row>
    <row r="30" spans="1:4" x14ac:dyDescent="0.2">
      <c r="B30" s="62">
        <v>44450</v>
      </c>
      <c r="C30" s="25">
        <v>4</v>
      </c>
      <c r="D30" s="25">
        <v>0</v>
      </c>
    </row>
    <row r="31" spans="1:4" x14ac:dyDescent="0.2">
      <c r="B31" s="62">
        <v>44480</v>
      </c>
      <c r="C31" s="25">
        <v>5</v>
      </c>
      <c r="D31" s="25">
        <v>0</v>
      </c>
    </row>
    <row r="32" spans="1:4" x14ac:dyDescent="0.2">
      <c r="B32" s="62">
        <v>44510</v>
      </c>
      <c r="C32" s="25">
        <v>1</v>
      </c>
      <c r="D32" s="25">
        <v>0</v>
      </c>
    </row>
    <row r="33" spans="2:5" x14ac:dyDescent="0.2">
      <c r="B33" s="62">
        <v>44540</v>
      </c>
      <c r="C33" s="25">
        <v>0</v>
      </c>
      <c r="D33" s="25">
        <v>1</v>
      </c>
    </row>
    <row r="34" spans="2:5" x14ac:dyDescent="0.2">
      <c r="B34" s="62">
        <v>44570</v>
      </c>
      <c r="C34" s="25">
        <v>2</v>
      </c>
      <c r="D34" s="25">
        <v>0</v>
      </c>
    </row>
    <row r="35" spans="2:5" x14ac:dyDescent="0.2">
      <c r="B35" s="62">
        <v>44600</v>
      </c>
      <c r="C35" s="25">
        <v>1</v>
      </c>
      <c r="D35" s="25">
        <v>0</v>
      </c>
    </row>
    <row r="36" spans="2:5" ht="14.55" x14ac:dyDescent="0.25">
      <c r="B36" s="60"/>
      <c r="C36" s="73"/>
      <c r="D36" s="73"/>
      <c r="E36" s="2" t="s">
        <v>198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B0F25-A11C-4B50-9ED7-C68AD5283C61}">
  <dimension ref="A1:D37"/>
  <sheetViews>
    <sheetView showGridLines="0" zoomScale="110" zoomScaleNormal="110" workbookViewId="0">
      <selection activeCell="D16" sqref="D16"/>
    </sheetView>
  </sheetViews>
  <sheetFormatPr baseColWidth="10" defaultColWidth="11.375" defaultRowHeight="13.85" x14ac:dyDescent="0.2"/>
  <cols>
    <col min="1" max="1" width="11.375" style="1"/>
    <col min="2" max="2" width="22.875" style="1" customWidth="1"/>
    <col min="3" max="3" width="22.25" style="1" customWidth="1"/>
    <col min="4" max="4" width="20.75" style="1" customWidth="1"/>
    <col min="5" max="16384" width="11.375" style="1"/>
  </cols>
  <sheetData>
    <row r="1" spans="1:4" ht="22.85" x14ac:dyDescent="0.35">
      <c r="A1" s="8" t="s">
        <v>188</v>
      </c>
    </row>
    <row r="3" spans="1:4" ht="15.25" x14ac:dyDescent="0.25">
      <c r="A3" s="11" t="s">
        <v>92</v>
      </c>
    </row>
    <row r="5" spans="1:4" ht="14.55" x14ac:dyDescent="0.25">
      <c r="A5" s="1" t="s">
        <v>531</v>
      </c>
    </row>
    <row r="7" spans="1:4" x14ac:dyDescent="0.2">
      <c r="A7" s="1" t="s">
        <v>189</v>
      </c>
    </row>
    <row r="8" spans="1:4" ht="14.55" x14ac:dyDescent="0.25">
      <c r="B8" s="59" t="s">
        <v>190</v>
      </c>
    </row>
    <row r="9" spans="1:4" ht="14.55" x14ac:dyDescent="0.25">
      <c r="B9" s="59"/>
    </row>
    <row r="10" spans="1:4" ht="15.25" x14ac:dyDescent="0.25">
      <c r="A10" s="11" t="s">
        <v>134</v>
      </c>
    </row>
    <row r="12" spans="1:4" ht="14.55" x14ac:dyDescent="0.25">
      <c r="A12" s="1" t="s">
        <v>195</v>
      </c>
    </row>
    <row r="13" spans="1:4" x14ac:dyDescent="0.2">
      <c r="A13" s="1" t="s">
        <v>532</v>
      </c>
    </row>
    <row r="15" spans="1:4" ht="14.55" x14ac:dyDescent="0.25">
      <c r="B15" s="61" t="s">
        <v>191</v>
      </c>
      <c r="C15" s="61" t="s">
        <v>192</v>
      </c>
      <c r="D15" s="61" t="s">
        <v>193</v>
      </c>
    </row>
    <row r="16" spans="1:4" x14ac:dyDescent="0.2">
      <c r="B16" s="76">
        <v>4</v>
      </c>
      <c r="C16" s="76">
        <v>4</v>
      </c>
      <c r="D16" s="75" t="str">
        <f>IF(B16=C16,"pas d'écart","écart !")</f>
        <v>pas d'écart</v>
      </c>
    </row>
    <row r="17" spans="1:4" x14ac:dyDescent="0.2">
      <c r="B17" s="76">
        <v>8</v>
      </c>
      <c r="C17" s="76">
        <v>9</v>
      </c>
      <c r="D17" s="75" t="str">
        <f t="shared" ref="D17:D22" si="0">IF(B17=C17,"pas d'écart","écart !")</f>
        <v>écart !</v>
      </c>
    </row>
    <row r="18" spans="1:4" x14ac:dyDescent="0.2">
      <c r="B18" s="76">
        <v>6</v>
      </c>
      <c r="C18" s="76">
        <v>6</v>
      </c>
      <c r="D18" s="75" t="str">
        <f t="shared" si="0"/>
        <v>pas d'écart</v>
      </c>
    </row>
    <row r="19" spans="1:4" x14ac:dyDescent="0.2">
      <c r="B19" s="76">
        <v>7</v>
      </c>
      <c r="C19" s="76">
        <v>7</v>
      </c>
      <c r="D19" s="75" t="str">
        <f t="shared" si="0"/>
        <v>pas d'écart</v>
      </c>
    </row>
    <row r="20" spans="1:4" x14ac:dyDescent="0.2">
      <c r="B20" s="76">
        <v>9</v>
      </c>
      <c r="C20" s="76">
        <v>10</v>
      </c>
      <c r="D20" s="75" t="str">
        <f t="shared" si="0"/>
        <v>écart !</v>
      </c>
    </row>
    <row r="21" spans="1:4" x14ac:dyDescent="0.2">
      <c r="B21" s="76">
        <v>7</v>
      </c>
      <c r="C21" s="76">
        <v>7</v>
      </c>
      <c r="D21" s="75" t="str">
        <f t="shared" si="0"/>
        <v>pas d'écart</v>
      </c>
    </row>
    <row r="22" spans="1:4" x14ac:dyDescent="0.2">
      <c r="B22" s="76">
        <v>11</v>
      </c>
      <c r="C22" s="76">
        <v>11</v>
      </c>
      <c r="D22" s="75" t="str">
        <f t="shared" si="0"/>
        <v>pas d'écart</v>
      </c>
    </row>
    <row r="24" spans="1:4" ht="15.25" x14ac:dyDescent="0.25">
      <c r="A24" s="11" t="s">
        <v>93</v>
      </c>
    </row>
    <row r="26" spans="1:4" x14ac:dyDescent="0.2">
      <c r="A26" s="1" t="s">
        <v>194</v>
      </c>
    </row>
    <row r="28" spans="1:4" ht="14.55" x14ac:dyDescent="0.25">
      <c r="B28" s="61" t="s">
        <v>191</v>
      </c>
      <c r="C28" s="61" t="s">
        <v>192</v>
      </c>
      <c r="D28" s="61" t="s">
        <v>193</v>
      </c>
    </row>
    <row r="29" spans="1:4" x14ac:dyDescent="0.2">
      <c r="B29" s="76">
        <v>4</v>
      </c>
      <c r="C29" s="76">
        <v>4</v>
      </c>
      <c r="D29" s="75"/>
    </row>
    <row r="30" spans="1:4" x14ac:dyDescent="0.2">
      <c r="B30" s="76">
        <v>8</v>
      </c>
      <c r="C30" s="76">
        <v>9</v>
      </c>
      <c r="D30" s="75"/>
    </row>
    <row r="31" spans="1:4" x14ac:dyDescent="0.2">
      <c r="B31" s="76">
        <v>6</v>
      </c>
      <c r="C31" s="76">
        <v>6</v>
      </c>
      <c r="D31" s="75"/>
    </row>
    <row r="32" spans="1:4" x14ac:dyDescent="0.2">
      <c r="B32" s="76">
        <v>7</v>
      </c>
      <c r="C32" s="76">
        <v>7</v>
      </c>
      <c r="D32" s="75"/>
    </row>
    <row r="33" spans="1:4" x14ac:dyDescent="0.2">
      <c r="B33" s="76">
        <v>9</v>
      </c>
      <c r="C33" s="76">
        <v>10</v>
      </c>
      <c r="D33" s="75"/>
    </row>
    <row r="34" spans="1:4" x14ac:dyDescent="0.2">
      <c r="B34" s="76">
        <v>7</v>
      </c>
      <c r="C34" s="76">
        <v>7</v>
      </c>
      <c r="D34" s="75"/>
    </row>
    <row r="35" spans="1:4" x14ac:dyDescent="0.2">
      <c r="B35" s="76">
        <v>11</v>
      </c>
      <c r="C35" s="76">
        <v>11</v>
      </c>
      <c r="D35" s="75"/>
    </row>
    <row r="37" spans="1:4" x14ac:dyDescent="0.2">
      <c r="A37" s="82" t="s">
        <v>533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16F3F-5AB7-4817-9F71-A3BCAB6D4F61}">
  <dimension ref="A1:H42"/>
  <sheetViews>
    <sheetView showGridLines="0" zoomScale="110" zoomScaleNormal="110" workbookViewId="0">
      <selection activeCell="H23" sqref="H23"/>
    </sheetView>
  </sheetViews>
  <sheetFormatPr baseColWidth="10" defaultColWidth="11.375" defaultRowHeight="13.85" x14ac:dyDescent="0.2"/>
  <cols>
    <col min="1" max="1" width="11.375" style="1"/>
    <col min="2" max="2" width="22.875" style="1" customWidth="1"/>
    <col min="3" max="3" width="22.25" style="1" customWidth="1"/>
    <col min="4" max="4" width="11.375" style="1"/>
    <col min="5" max="5" width="30" style="1" customWidth="1"/>
    <col min="6" max="6" width="15.125" style="1" customWidth="1"/>
    <col min="7" max="7" width="16.875" style="1" customWidth="1"/>
    <col min="8" max="8" width="14.875" style="1" customWidth="1"/>
    <col min="9" max="16384" width="11.375" style="1"/>
  </cols>
  <sheetData>
    <row r="1" spans="1:2" ht="22.85" x14ac:dyDescent="0.35">
      <c r="A1" s="8" t="s">
        <v>215</v>
      </c>
    </row>
    <row r="3" spans="1:2" ht="15.25" x14ac:dyDescent="0.25">
      <c r="A3" s="11" t="s">
        <v>92</v>
      </c>
    </row>
    <row r="5" spans="1:2" x14ac:dyDescent="0.2">
      <c r="A5" s="1" t="s">
        <v>221</v>
      </c>
    </row>
    <row r="7" spans="1:2" x14ac:dyDescent="0.2">
      <c r="A7" s="1" t="s">
        <v>202</v>
      </c>
    </row>
    <row r="8" spans="1:2" ht="14.55" x14ac:dyDescent="0.25">
      <c r="B8" s="59" t="s">
        <v>214</v>
      </c>
    </row>
    <row r="9" spans="1:2" x14ac:dyDescent="0.2">
      <c r="B9" s="184" t="s">
        <v>537</v>
      </c>
    </row>
    <row r="10" spans="1:2" x14ac:dyDescent="0.2">
      <c r="B10" s="184" t="s">
        <v>538</v>
      </c>
    </row>
    <row r="11" spans="1:2" ht="14.55" x14ac:dyDescent="0.25">
      <c r="B11" s="59"/>
    </row>
    <row r="12" spans="1:2" ht="14.55" x14ac:dyDescent="0.25">
      <c r="A12" s="1" t="s">
        <v>534</v>
      </c>
      <c r="B12" s="59"/>
    </row>
    <row r="13" spans="1:2" ht="14.55" x14ac:dyDescent="0.25">
      <c r="A13" s="1" t="s">
        <v>535</v>
      </c>
      <c r="B13" s="59"/>
    </row>
    <row r="14" spans="1:2" ht="14.55" x14ac:dyDescent="0.25">
      <c r="A14" s="1" t="s">
        <v>217</v>
      </c>
      <c r="B14" s="59"/>
    </row>
    <row r="15" spans="1:2" ht="14.55" x14ac:dyDescent="0.25">
      <c r="B15" s="59"/>
    </row>
    <row r="16" spans="1:2" ht="15.25" x14ac:dyDescent="0.25">
      <c r="A16" s="11" t="s">
        <v>134</v>
      </c>
    </row>
    <row r="18" spans="1:8" ht="14.55" x14ac:dyDescent="0.25">
      <c r="A18" s="1" t="s">
        <v>539</v>
      </c>
    </row>
    <row r="20" spans="1:8" ht="14.55" x14ac:dyDescent="0.25">
      <c r="B20" s="61" t="s">
        <v>4</v>
      </c>
      <c r="C20" s="61" t="s">
        <v>211</v>
      </c>
    </row>
    <row r="21" spans="1:8" x14ac:dyDescent="0.2">
      <c r="B21" s="25" t="s">
        <v>204</v>
      </c>
      <c r="C21" s="25">
        <v>145</v>
      </c>
    </row>
    <row r="22" spans="1:8" x14ac:dyDescent="0.2">
      <c r="B22" s="25" t="s">
        <v>205</v>
      </c>
      <c r="C22" s="25">
        <v>158</v>
      </c>
    </row>
    <row r="23" spans="1:8" ht="14.55" x14ac:dyDescent="0.25">
      <c r="B23" s="25" t="s">
        <v>206</v>
      </c>
      <c r="C23" s="25">
        <v>159</v>
      </c>
      <c r="E23" s="2" t="s">
        <v>212</v>
      </c>
      <c r="F23" s="77" t="s">
        <v>207</v>
      </c>
      <c r="G23" s="3" t="s">
        <v>213</v>
      </c>
      <c r="H23" s="75">
        <f>VLOOKUP(F23,B20:C27,2,0)</f>
        <v>139</v>
      </c>
    </row>
    <row r="24" spans="1:8" x14ac:dyDescent="0.2">
      <c r="B24" s="25" t="s">
        <v>207</v>
      </c>
      <c r="C24" s="25">
        <v>139</v>
      </c>
    </row>
    <row r="25" spans="1:8" x14ac:dyDescent="0.2">
      <c r="B25" s="25" t="s">
        <v>208</v>
      </c>
      <c r="C25" s="25">
        <v>144</v>
      </c>
    </row>
    <row r="26" spans="1:8" x14ac:dyDescent="0.2">
      <c r="B26" s="25" t="s">
        <v>209</v>
      </c>
      <c r="C26" s="25">
        <v>141</v>
      </c>
    </row>
    <row r="27" spans="1:8" x14ac:dyDescent="0.2">
      <c r="B27" s="25" t="s">
        <v>210</v>
      </c>
      <c r="C27" s="25">
        <v>151</v>
      </c>
    </row>
    <row r="28" spans="1:8" x14ac:dyDescent="0.2">
      <c r="B28" s="4"/>
      <c r="C28" s="4"/>
    </row>
    <row r="29" spans="1:8" ht="15.25" x14ac:dyDescent="0.25">
      <c r="A29" s="11" t="s">
        <v>93</v>
      </c>
    </row>
    <row r="31" spans="1:8" x14ac:dyDescent="0.2">
      <c r="A31" s="1" t="s">
        <v>216</v>
      </c>
    </row>
    <row r="33" spans="1:8" ht="14.55" x14ac:dyDescent="0.25">
      <c r="B33" s="61" t="s">
        <v>4</v>
      </c>
      <c r="C33" s="61" t="s">
        <v>211</v>
      </c>
    </row>
    <row r="34" spans="1:8" x14ac:dyDescent="0.2">
      <c r="B34" s="25" t="s">
        <v>204</v>
      </c>
      <c r="C34" s="25">
        <v>145</v>
      </c>
    </row>
    <row r="35" spans="1:8" x14ac:dyDescent="0.2">
      <c r="B35" s="25" t="s">
        <v>205</v>
      </c>
      <c r="C35" s="25">
        <v>158</v>
      </c>
    </row>
    <row r="36" spans="1:8" ht="14.55" x14ac:dyDescent="0.25">
      <c r="B36" s="25" t="s">
        <v>206</v>
      </c>
      <c r="C36" s="25">
        <v>159</v>
      </c>
      <c r="E36" s="2" t="s">
        <v>212</v>
      </c>
      <c r="F36" s="77" t="s">
        <v>207</v>
      </c>
      <c r="G36" s="3" t="s">
        <v>213</v>
      </c>
      <c r="H36" s="75"/>
    </row>
    <row r="37" spans="1:8" x14ac:dyDescent="0.2">
      <c r="B37" s="25" t="s">
        <v>207</v>
      </c>
      <c r="C37" s="25">
        <v>139</v>
      </c>
    </row>
    <row r="38" spans="1:8" x14ac:dyDescent="0.2">
      <c r="B38" s="25" t="s">
        <v>208</v>
      </c>
      <c r="C38" s="25">
        <v>144</v>
      </c>
    </row>
    <row r="39" spans="1:8" x14ac:dyDescent="0.2">
      <c r="B39" s="25" t="s">
        <v>209</v>
      </c>
      <c r="C39" s="25">
        <v>141</v>
      </c>
    </row>
    <row r="40" spans="1:8" x14ac:dyDescent="0.2">
      <c r="B40" s="25" t="s">
        <v>210</v>
      </c>
      <c r="C40" s="25">
        <v>151</v>
      </c>
    </row>
    <row r="42" spans="1:8" ht="14.55" x14ac:dyDescent="0.25">
      <c r="A42" s="1" t="s">
        <v>536</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AC45-9A82-4ADB-A6E9-EEB5C0B6AA45}">
  <dimension ref="A1:I32"/>
  <sheetViews>
    <sheetView showGridLines="0" zoomScale="110" zoomScaleNormal="110" workbookViewId="0">
      <selection activeCell="B16" sqref="B16"/>
    </sheetView>
  </sheetViews>
  <sheetFormatPr baseColWidth="10" defaultColWidth="11.375" defaultRowHeight="13.85" x14ac:dyDescent="0.2"/>
  <cols>
    <col min="1" max="1" width="11.375" style="1"/>
    <col min="2" max="9" width="16.25" style="1" customWidth="1"/>
    <col min="10" max="16384" width="11.375" style="1"/>
  </cols>
  <sheetData>
    <row r="1" spans="1:9" ht="22.85" x14ac:dyDescent="0.35">
      <c r="A1" s="8" t="s">
        <v>218</v>
      </c>
    </row>
    <row r="3" spans="1:9" ht="15.25" x14ac:dyDescent="0.25">
      <c r="A3" s="11" t="s">
        <v>92</v>
      </c>
    </row>
    <row r="5" spans="1:9" x14ac:dyDescent="0.2">
      <c r="A5" s="1" t="s">
        <v>219</v>
      </c>
    </row>
    <row r="7" spans="1:9" x14ac:dyDescent="0.2">
      <c r="A7" s="1" t="s">
        <v>220</v>
      </c>
    </row>
    <row r="8" spans="1:9" ht="14.55" x14ac:dyDescent="0.25">
      <c r="B8" s="59" t="s">
        <v>222</v>
      </c>
    </row>
    <row r="9" spans="1:9" ht="14.55" x14ac:dyDescent="0.25">
      <c r="B9" s="59"/>
    </row>
    <row r="10" spans="1:9" ht="14.55" x14ac:dyDescent="0.25">
      <c r="A10" s="1" t="s">
        <v>223</v>
      </c>
      <c r="B10" s="59"/>
    </row>
    <row r="11" spans="1:9" ht="14.55" x14ac:dyDescent="0.25">
      <c r="B11" s="59"/>
    </row>
    <row r="12" spans="1:9" ht="15.25" x14ac:dyDescent="0.25">
      <c r="A12" s="11" t="s">
        <v>134</v>
      </c>
    </row>
    <row r="14" spans="1:9" ht="14.55" x14ac:dyDescent="0.25">
      <c r="A14" s="1" t="s">
        <v>579</v>
      </c>
    </row>
    <row r="16" spans="1:9" ht="14.55" x14ac:dyDescent="0.25">
      <c r="A16" s="185">
        <v>1</v>
      </c>
      <c r="B16" s="78" t="s">
        <v>4</v>
      </c>
      <c r="C16" s="76" t="s">
        <v>204</v>
      </c>
      <c r="D16" s="76" t="s">
        <v>205</v>
      </c>
      <c r="E16" s="76" t="s">
        <v>206</v>
      </c>
      <c r="F16" s="76" t="s">
        <v>207</v>
      </c>
      <c r="G16" s="76" t="s">
        <v>208</v>
      </c>
      <c r="H16" s="76" t="s">
        <v>209</v>
      </c>
      <c r="I16" s="76" t="s">
        <v>210</v>
      </c>
    </row>
    <row r="17" spans="1:9" ht="14.55" x14ac:dyDescent="0.25">
      <c r="A17" s="185">
        <v>2</v>
      </c>
      <c r="B17" s="78" t="s">
        <v>224</v>
      </c>
      <c r="C17" s="76">
        <v>12</v>
      </c>
      <c r="D17" s="76">
        <v>12</v>
      </c>
      <c r="E17" s="76">
        <v>12</v>
      </c>
      <c r="F17" s="76">
        <v>13</v>
      </c>
      <c r="G17" s="76">
        <v>13</v>
      </c>
      <c r="H17" s="76">
        <v>12</v>
      </c>
      <c r="I17" s="76">
        <v>12</v>
      </c>
    </row>
    <row r="18" spans="1:9" ht="14.55" x14ac:dyDescent="0.25">
      <c r="A18" s="185">
        <v>3</v>
      </c>
      <c r="B18" s="78" t="s">
        <v>211</v>
      </c>
      <c r="C18" s="76">
        <v>145</v>
      </c>
      <c r="D18" s="76">
        <v>158</v>
      </c>
      <c r="E18" s="76">
        <v>159</v>
      </c>
      <c r="F18" s="76">
        <v>139</v>
      </c>
      <c r="G18" s="76">
        <v>144</v>
      </c>
      <c r="H18" s="76">
        <v>141</v>
      </c>
      <c r="I18" s="76">
        <v>151</v>
      </c>
    </row>
    <row r="19" spans="1:9" x14ac:dyDescent="0.2">
      <c r="B19" s="4"/>
      <c r="C19" s="4"/>
    </row>
    <row r="20" spans="1:9" ht="14.55" x14ac:dyDescent="0.25">
      <c r="B20" s="4"/>
      <c r="C20" s="3" t="s">
        <v>212</v>
      </c>
      <c r="D20" s="76" t="s">
        <v>207</v>
      </c>
      <c r="E20" s="3" t="s">
        <v>213</v>
      </c>
      <c r="F20" s="75">
        <f>HLOOKUP(D20,B16:I18,3,0)</f>
        <v>139</v>
      </c>
    </row>
    <row r="21" spans="1:9" ht="14.55" x14ac:dyDescent="0.25">
      <c r="B21" s="4"/>
      <c r="C21" s="4"/>
      <c r="E21" s="3" t="s">
        <v>226</v>
      </c>
      <c r="F21" s="75">
        <f>HLOOKUP(D20,B16:I18,2,0)</f>
        <v>13</v>
      </c>
    </row>
    <row r="22" spans="1:9" s="186" customFormat="1" ht="14.55" x14ac:dyDescent="0.25">
      <c r="B22" s="187"/>
      <c r="C22" s="187"/>
      <c r="E22" s="188"/>
      <c r="F22" s="189"/>
    </row>
    <row r="23" spans="1:9" ht="15.25" x14ac:dyDescent="0.25">
      <c r="A23" s="11" t="s">
        <v>93</v>
      </c>
    </row>
    <row r="25" spans="1:9" x14ac:dyDescent="0.2">
      <c r="A25" s="1" t="s">
        <v>225</v>
      </c>
    </row>
    <row r="27" spans="1:9" ht="14.55" x14ac:dyDescent="0.25">
      <c r="A27" s="185">
        <v>1</v>
      </c>
      <c r="B27" s="78" t="s">
        <v>4</v>
      </c>
      <c r="C27" s="76" t="s">
        <v>204</v>
      </c>
      <c r="D27" s="76" t="s">
        <v>205</v>
      </c>
      <c r="E27" s="76" t="s">
        <v>206</v>
      </c>
      <c r="F27" s="76" t="s">
        <v>207</v>
      </c>
      <c r="G27" s="76" t="s">
        <v>208</v>
      </c>
      <c r="H27" s="76" t="s">
        <v>209</v>
      </c>
      <c r="I27" s="76" t="s">
        <v>210</v>
      </c>
    </row>
    <row r="28" spans="1:9" ht="14.55" x14ac:dyDescent="0.25">
      <c r="A28" s="185">
        <v>2</v>
      </c>
      <c r="B28" s="78" t="s">
        <v>224</v>
      </c>
      <c r="C28" s="76">
        <v>12</v>
      </c>
      <c r="D28" s="76">
        <v>12</v>
      </c>
      <c r="E28" s="76">
        <v>12</v>
      </c>
      <c r="F28" s="76">
        <v>13</v>
      </c>
      <c r="G28" s="76">
        <v>13</v>
      </c>
      <c r="H28" s="76">
        <v>12</v>
      </c>
      <c r="I28" s="76">
        <v>12</v>
      </c>
    </row>
    <row r="29" spans="1:9" ht="14.55" x14ac:dyDescent="0.25">
      <c r="A29" s="185">
        <v>3</v>
      </c>
      <c r="B29" s="78" t="s">
        <v>211</v>
      </c>
      <c r="C29" s="76">
        <v>145</v>
      </c>
      <c r="D29" s="76">
        <v>158</v>
      </c>
      <c r="E29" s="76">
        <v>159</v>
      </c>
      <c r="F29" s="76">
        <v>139</v>
      </c>
      <c r="G29" s="76">
        <v>144</v>
      </c>
      <c r="H29" s="76">
        <v>141</v>
      </c>
      <c r="I29" s="76">
        <v>151</v>
      </c>
    </row>
    <row r="30" spans="1:9" x14ac:dyDescent="0.2">
      <c r="B30" s="4"/>
      <c r="C30" s="4"/>
    </row>
    <row r="31" spans="1:9" ht="14.55" x14ac:dyDescent="0.25">
      <c r="B31" s="4"/>
      <c r="C31" s="3" t="s">
        <v>212</v>
      </c>
      <c r="D31" s="76" t="s">
        <v>207</v>
      </c>
      <c r="E31" s="3" t="s">
        <v>213</v>
      </c>
      <c r="F31" s="75"/>
    </row>
    <row r="32" spans="1:9" ht="14.55" x14ac:dyDescent="0.25">
      <c r="E32" s="3" t="s">
        <v>226</v>
      </c>
      <c r="F32" s="7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C25B4-3A80-4F1D-8F6F-6076879BE911}">
  <dimension ref="A1:E25"/>
  <sheetViews>
    <sheetView showGridLines="0" zoomScale="110" zoomScaleNormal="110" workbookViewId="0">
      <selection activeCell="D14" sqref="D14"/>
    </sheetView>
  </sheetViews>
  <sheetFormatPr baseColWidth="10" defaultColWidth="11.375" defaultRowHeight="13.85" x14ac:dyDescent="0.2"/>
  <cols>
    <col min="1" max="1" width="11.375" style="1"/>
    <col min="2" max="2" width="18.25" style="1" customWidth="1"/>
    <col min="3" max="3" width="30.75" style="1" customWidth="1"/>
    <col min="4" max="9" width="18.25" style="1" customWidth="1"/>
    <col min="10" max="16384" width="11.375" style="1"/>
  </cols>
  <sheetData>
    <row r="1" spans="1:5" ht="22.85" x14ac:dyDescent="0.35">
      <c r="A1" s="8" t="s">
        <v>227</v>
      </c>
    </row>
    <row r="3" spans="1:5" ht="15.25" x14ac:dyDescent="0.25">
      <c r="A3" s="11" t="s">
        <v>92</v>
      </c>
    </row>
    <row r="5" spans="1:5" ht="14.55" x14ac:dyDescent="0.25">
      <c r="A5" s="1" t="s">
        <v>234</v>
      </c>
    </row>
    <row r="7" spans="1:5" x14ac:dyDescent="0.2">
      <c r="A7" s="1" t="s">
        <v>231</v>
      </c>
    </row>
    <row r="8" spans="1:5" ht="14.55" x14ac:dyDescent="0.25">
      <c r="B8" s="59" t="s">
        <v>228</v>
      </c>
    </row>
    <row r="9" spans="1:5" ht="14.55" x14ac:dyDescent="0.25">
      <c r="B9" s="59"/>
    </row>
    <row r="10" spans="1:5" ht="14.55" x14ac:dyDescent="0.25">
      <c r="A10" s="1" t="s">
        <v>229</v>
      </c>
      <c r="B10" s="59"/>
      <c r="C10" s="81">
        <f ca="1">TODAY()</f>
        <v>45282</v>
      </c>
      <c r="D10" s="191" t="s">
        <v>540</v>
      </c>
    </row>
    <row r="11" spans="1:5" ht="14.55" x14ac:dyDescent="0.25">
      <c r="B11" s="59"/>
    </row>
    <row r="12" spans="1:5" ht="15.25" x14ac:dyDescent="0.25">
      <c r="A12" s="11" t="s">
        <v>93</v>
      </c>
    </row>
    <row r="14" spans="1:5" x14ac:dyDescent="0.2">
      <c r="A14" s="1" t="s">
        <v>230</v>
      </c>
      <c r="D14" s="83"/>
    </row>
    <row r="15" spans="1:5" x14ac:dyDescent="0.2">
      <c r="E15" s="4"/>
    </row>
    <row r="16" spans="1:5" ht="15.25" x14ac:dyDescent="0.25">
      <c r="A16" s="11" t="s">
        <v>171</v>
      </c>
      <c r="E16" s="4"/>
    </row>
    <row r="17" spans="1:5" x14ac:dyDescent="0.2">
      <c r="E17" s="4"/>
    </row>
    <row r="18" spans="1:5" x14ac:dyDescent="0.2">
      <c r="A18" s="1" t="s">
        <v>232</v>
      </c>
      <c r="D18" s="83">
        <f ca="1">TODAY()-DATE(1980,8,19)</f>
        <v>15830</v>
      </c>
    </row>
    <row r="20" spans="1:5" x14ac:dyDescent="0.2">
      <c r="A20" s="1" t="s">
        <v>233</v>
      </c>
    </row>
    <row r="21" spans="1:5" x14ac:dyDescent="0.2">
      <c r="A21" s="1" t="s">
        <v>541</v>
      </c>
    </row>
    <row r="22" spans="1:5" x14ac:dyDescent="0.2">
      <c r="E22" s="84"/>
    </row>
    <row r="23" spans="1:5" ht="15.25" x14ac:dyDescent="0.25">
      <c r="A23" s="11" t="s">
        <v>93</v>
      </c>
    </row>
    <row r="25" spans="1:5" x14ac:dyDescent="0.2">
      <c r="A25" s="1" t="s">
        <v>542</v>
      </c>
      <c r="D25" s="83"/>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2A177-2D9D-499C-9976-5DE0832725FA}">
  <dimension ref="A1:O38"/>
  <sheetViews>
    <sheetView showGridLines="0" zoomScale="110" zoomScaleNormal="110" workbookViewId="0">
      <selection activeCell="A28" sqref="A28"/>
    </sheetView>
  </sheetViews>
  <sheetFormatPr baseColWidth="10" defaultColWidth="11.375" defaultRowHeight="13.85" x14ac:dyDescent="0.2"/>
  <cols>
    <col min="1" max="1" width="29.125" style="144" customWidth="1"/>
    <col min="2" max="7" width="12.875" style="144" customWidth="1"/>
    <col min="8" max="9" width="23" style="144" customWidth="1"/>
    <col min="10" max="16384" width="11.375" style="144"/>
  </cols>
  <sheetData>
    <row r="1" spans="1:15" ht="22.85" x14ac:dyDescent="0.35">
      <c r="A1" s="194" t="s">
        <v>566</v>
      </c>
      <c r="H1" s="195"/>
      <c r="I1" s="196"/>
      <c r="J1" s="196"/>
      <c r="K1" s="196"/>
      <c r="L1" s="196"/>
      <c r="M1" s="196"/>
      <c r="N1" s="196"/>
      <c r="O1" s="196"/>
    </row>
    <row r="2" spans="1:15" ht="15.95" x14ac:dyDescent="0.3">
      <c r="H2" s="196"/>
      <c r="I2" s="197"/>
      <c r="J2" s="197"/>
      <c r="K2" s="197"/>
      <c r="L2" s="197"/>
      <c r="M2" s="197"/>
      <c r="N2" s="197"/>
      <c r="O2" s="197"/>
    </row>
    <row r="3" spans="1:15" ht="15.25" x14ac:dyDescent="0.25">
      <c r="A3" s="167" t="s">
        <v>92</v>
      </c>
    </row>
    <row r="5" spans="1:15" x14ac:dyDescent="0.2">
      <c r="A5" s="144" t="s">
        <v>567</v>
      </c>
    </row>
    <row r="6" spans="1:15" ht="9.6999999999999993" customHeight="1" x14ac:dyDescent="0.2"/>
    <row r="7" spans="1:15" ht="14.55" x14ac:dyDescent="0.25">
      <c r="A7" s="198" t="s">
        <v>563</v>
      </c>
    </row>
    <row r="8" spans="1:15" x14ac:dyDescent="0.2">
      <c r="A8" s="199" t="s">
        <v>569</v>
      </c>
    </row>
    <row r="9" spans="1:15" x14ac:dyDescent="0.2">
      <c r="A9" s="200" t="s">
        <v>570</v>
      </c>
    </row>
    <row r="10" spans="1:15" x14ac:dyDescent="0.2">
      <c r="A10" s="199" t="s">
        <v>571</v>
      </c>
    </row>
    <row r="11" spans="1:15" ht="14.55" x14ac:dyDescent="0.25">
      <c r="A11" s="199" t="s">
        <v>572</v>
      </c>
    </row>
    <row r="12" spans="1:15" ht="14.55" x14ac:dyDescent="0.25">
      <c r="A12" s="199" t="s">
        <v>576</v>
      </c>
    </row>
    <row r="13" spans="1:15" ht="14.55" x14ac:dyDescent="0.25">
      <c r="A13" s="199" t="s">
        <v>577</v>
      </c>
    </row>
    <row r="14" spans="1:15" x14ac:dyDescent="0.2">
      <c r="A14" s="199" t="s">
        <v>574</v>
      </c>
    </row>
    <row r="15" spans="1:15" ht="14.55" x14ac:dyDescent="0.25">
      <c r="A15" s="199"/>
    </row>
    <row r="16" spans="1:15" x14ac:dyDescent="0.2">
      <c r="A16" s="199"/>
    </row>
    <row r="17" spans="1:1" ht="14.55" x14ac:dyDescent="0.25">
      <c r="A17" s="201" t="s">
        <v>578</v>
      </c>
    </row>
    <row r="18" spans="1:1" ht="9" customHeight="1" x14ac:dyDescent="0.25">
      <c r="A18" s="199"/>
    </row>
    <row r="19" spans="1:1" ht="14.55" x14ac:dyDescent="0.25">
      <c r="A19" s="198" t="s">
        <v>568</v>
      </c>
    </row>
    <row r="20" spans="1:1" x14ac:dyDescent="0.2">
      <c r="A20" s="199" t="s">
        <v>573</v>
      </c>
    </row>
    <row r="21" spans="1:1" x14ac:dyDescent="0.2">
      <c r="A21" s="199" t="s">
        <v>575</v>
      </c>
    </row>
    <row r="22" spans="1:1" ht="14.55" x14ac:dyDescent="0.25">
      <c r="A22" s="198"/>
    </row>
    <row r="23" spans="1:1" ht="15.25" x14ac:dyDescent="0.25">
      <c r="A23" s="167" t="s">
        <v>93</v>
      </c>
    </row>
    <row r="25" spans="1:1" s="202" customFormat="1" x14ac:dyDescent="0.2">
      <c r="A25" s="202" t="s">
        <v>564</v>
      </c>
    </row>
    <row r="26" spans="1:1" s="202" customFormat="1" x14ac:dyDescent="0.2">
      <c r="A26" s="202" t="s">
        <v>565</v>
      </c>
    </row>
    <row r="27" spans="1:1" s="202" customFormat="1" x14ac:dyDescent="0.2"/>
    <row r="28" spans="1:1" s="202" customFormat="1" x14ac:dyDescent="0.2"/>
    <row r="29" spans="1:1" s="202" customFormat="1" x14ac:dyDescent="0.2"/>
    <row r="30" spans="1:1" s="202" customFormat="1" x14ac:dyDescent="0.2"/>
    <row r="31" spans="1:1" s="202" customFormat="1" x14ac:dyDescent="0.2"/>
    <row r="32" spans="1:1" s="202" customFormat="1" x14ac:dyDescent="0.2"/>
    <row r="33" s="202" customFormat="1" x14ac:dyDescent="0.2"/>
    <row r="34" s="202" customFormat="1" x14ac:dyDescent="0.2"/>
    <row r="35" s="202" customFormat="1" x14ac:dyDescent="0.2"/>
    <row r="36" s="202" customFormat="1" x14ac:dyDescent="0.2"/>
    <row r="37" s="202" customFormat="1" x14ac:dyDescent="0.2"/>
    <row r="38" s="202" customFormat="1" x14ac:dyDescent="0.2"/>
  </sheetData>
  <mergeCells count="1">
    <mergeCell ref="I2:O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E8E73-9CD4-4339-9852-92D5FC5E636D}">
  <dimension ref="A1:F11"/>
  <sheetViews>
    <sheetView showGridLines="0" workbookViewId="0">
      <selection activeCell="A15" sqref="A15"/>
    </sheetView>
  </sheetViews>
  <sheetFormatPr baseColWidth="10" defaultRowHeight="14.55" x14ac:dyDescent="0.25"/>
  <cols>
    <col min="1" max="1" width="11" style="204"/>
    <col min="2" max="2" width="54.625" style="204" customWidth="1"/>
    <col min="3" max="16384" width="11" style="204"/>
  </cols>
  <sheetData>
    <row r="1" spans="1:6" ht="27.7" x14ac:dyDescent="0.4">
      <c r="A1" s="203" t="s">
        <v>558</v>
      </c>
    </row>
    <row r="5" spans="1:6" ht="15.25" x14ac:dyDescent="0.25">
      <c r="A5" s="205" t="s">
        <v>562</v>
      </c>
      <c r="B5" s="206"/>
      <c r="C5" s="206"/>
      <c r="D5" s="206"/>
      <c r="E5" s="206"/>
      <c r="F5" s="206"/>
    </row>
    <row r="6" spans="1:6" ht="15.25" x14ac:dyDescent="0.25">
      <c r="A6" s="205" t="s">
        <v>559</v>
      </c>
      <c r="B6" s="206"/>
      <c r="C6" s="206"/>
      <c r="D6" s="206"/>
      <c r="E6" s="206"/>
      <c r="F6" s="206"/>
    </row>
    <row r="7" spans="1:6" ht="15.25" x14ac:dyDescent="0.25">
      <c r="A7" s="207"/>
      <c r="B7" s="206"/>
      <c r="C7" s="206"/>
      <c r="D7" s="206"/>
      <c r="E7" s="206"/>
      <c r="F7" s="206"/>
    </row>
    <row r="8" spans="1:6" ht="20.100000000000001" x14ac:dyDescent="0.3">
      <c r="A8" s="208" t="s">
        <v>561</v>
      </c>
      <c r="B8" s="209"/>
      <c r="C8" s="209"/>
      <c r="D8" s="209"/>
      <c r="E8" s="209"/>
      <c r="F8" s="209"/>
    </row>
    <row r="9" spans="1:6" ht="20.8" x14ac:dyDescent="0.35">
      <c r="A9" s="209"/>
      <c r="B9" s="192" t="s">
        <v>455</v>
      </c>
      <c r="C9" s="192"/>
      <c r="D9" s="192"/>
      <c r="E9" s="192"/>
      <c r="F9" s="192"/>
    </row>
    <row r="10" spans="1:6" ht="20.8" x14ac:dyDescent="0.35">
      <c r="A10" s="210"/>
      <c r="B10" s="210"/>
      <c r="C10" s="210"/>
      <c r="D10" s="210"/>
      <c r="E10" s="210"/>
      <c r="F10" s="210"/>
    </row>
    <row r="11" spans="1:6" x14ac:dyDescent="0.25">
      <c r="B11" s="211" t="s">
        <v>560</v>
      </c>
    </row>
  </sheetData>
  <sheetProtection algorithmName="SHA-512" hashValue="pBI7MifSzI6JWrTSTdfUU90J/fsPjHOUT6LlZrcweHJvY5ltO1IkNsIsYcFxlqZT9R3BwqrZFoII4bTeYMovsw==" saltValue="oz6RJN1nwRzn6k3ZZR4IsQ==" spinCount="100000" sheet="1" objects="1" scenarios="1"/>
  <mergeCells count="1">
    <mergeCell ref="B9:F9"/>
  </mergeCells>
  <hyperlinks>
    <hyperlink ref="B9" r:id="rId1" xr:uid="{2F7F6268-DA2A-41B1-82B3-E0565F0116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5FBB-1AAE-423B-8F8A-7836C66C9B6D}">
  <dimension ref="A1:E47"/>
  <sheetViews>
    <sheetView showGridLines="0" zoomScale="110" zoomScaleNormal="110" workbookViewId="0">
      <selection activeCell="D9" sqref="D9"/>
    </sheetView>
  </sheetViews>
  <sheetFormatPr baseColWidth="10" defaultColWidth="11.375" defaultRowHeight="13.85" x14ac:dyDescent="0.2"/>
  <cols>
    <col min="1" max="2" width="11.375" style="1"/>
    <col min="3" max="3" width="35.5" style="1" customWidth="1"/>
    <col min="4" max="4" width="24" style="1" customWidth="1"/>
    <col min="5" max="5" width="28.75" style="1" customWidth="1"/>
    <col min="6" max="16384" width="11.375" style="1"/>
  </cols>
  <sheetData>
    <row r="1" spans="1:4" ht="22.85" x14ac:dyDescent="0.35">
      <c r="A1" s="8" t="s">
        <v>91</v>
      </c>
    </row>
    <row r="3" spans="1:4" ht="15.25" x14ac:dyDescent="0.25">
      <c r="A3" s="11" t="s">
        <v>92</v>
      </c>
    </row>
    <row r="5" spans="1:4" x14ac:dyDescent="0.2">
      <c r="A5" s="1" t="s">
        <v>504</v>
      </c>
    </row>
    <row r="6" spans="1:4" ht="14.55" x14ac:dyDescent="0.25">
      <c r="A6" s="1" t="s">
        <v>505</v>
      </c>
    </row>
    <row r="7" spans="1:4" ht="14.55" x14ac:dyDescent="0.25">
      <c r="A7" s="1" t="s">
        <v>459</v>
      </c>
    </row>
    <row r="9" spans="1:4" ht="14.55" x14ac:dyDescent="0.25">
      <c r="C9" s="16" t="s">
        <v>496</v>
      </c>
      <c r="D9" s="172">
        <v>1125.2</v>
      </c>
    </row>
    <row r="10" spans="1:4" ht="14.55" x14ac:dyDescent="0.25">
      <c r="C10" s="16" t="s">
        <v>491</v>
      </c>
      <c r="D10" s="17">
        <v>1125.2</v>
      </c>
    </row>
    <row r="11" spans="1:4" ht="14.55" x14ac:dyDescent="0.25">
      <c r="C11" s="16" t="s">
        <v>492</v>
      </c>
      <c r="D11" s="18">
        <v>1125.2</v>
      </c>
    </row>
    <row r="12" spans="1:4" ht="14.55" x14ac:dyDescent="0.25">
      <c r="C12" s="16" t="s">
        <v>493</v>
      </c>
      <c r="D12" s="21">
        <v>1125.2</v>
      </c>
    </row>
    <row r="14" spans="1:4" ht="15.25" x14ac:dyDescent="0.25">
      <c r="A14" s="10" t="s">
        <v>95</v>
      </c>
    </row>
    <row r="16" spans="1:4" ht="14.55" x14ac:dyDescent="0.25">
      <c r="A16" s="99" t="s">
        <v>486</v>
      </c>
      <c r="B16" s="1" t="s">
        <v>460</v>
      </c>
    </row>
    <row r="17" spans="1:5" x14ac:dyDescent="0.2">
      <c r="B17" s="1" t="s">
        <v>461</v>
      </c>
    </row>
    <row r="18" spans="1:5" ht="14.55" x14ac:dyDescent="0.25">
      <c r="C18" s="138" t="s">
        <v>96</v>
      </c>
      <c r="E18" s="6" t="s">
        <v>462</v>
      </c>
    </row>
    <row r="19" spans="1:5" ht="24.95" customHeight="1" x14ac:dyDescent="0.25">
      <c r="B19" s="1" t="s">
        <v>108</v>
      </c>
      <c r="C19" s="138"/>
      <c r="E19" s="12"/>
    </row>
    <row r="20" spans="1:5" ht="14.55" x14ac:dyDescent="0.25">
      <c r="B20" s="1" t="s">
        <v>131</v>
      </c>
      <c r="C20" s="15"/>
      <c r="E20" s="12"/>
    </row>
    <row r="22" spans="1:5" ht="14.55" x14ac:dyDescent="0.25">
      <c r="A22" s="99" t="s">
        <v>486</v>
      </c>
      <c r="B22" s="1" t="s">
        <v>110</v>
      </c>
    </row>
    <row r="23" spans="1:5" x14ac:dyDescent="0.2">
      <c r="C23" s="13">
        <v>660606061</v>
      </c>
    </row>
    <row r="25" spans="1:5" ht="15.25" x14ac:dyDescent="0.25">
      <c r="A25" s="11" t="s">
        <v>93</v>
      </c>
    </row>
    <row r="27" spans="1:5" ht="15.25" x14ac:dyDescent="0.25">
      <c r="A27" s="10" t="s">
        <v>94</v>
      </c>
    </row>
    <row r="28" spans="1:5" ht="9" customHeight="1" x14ac:dyDescent="0.2"/>
    <row r="29" spans="1:5" ht="9" customHeight="1" x14ac:dyDescent="0.2"/>
    <row r="30" spans="1:5" ht="48.85" customHeight="1" x14ac:dyDescent="0.2">
      <c r="C30" s="24" t="s">
        <v>97</v>
      </c>
      <c r="D30" s="14" t="s">
        <v>98</v>
      </c>
      <c r="E30" s="14" t="s">
        <v>454</v>
      </c>
    </row>
    <row r="31" spans="1:5" ht="14.55" x14ac:dyDescent="0.25">
      <c r="C31" s="25">
        <v>1899</v>
      </c>
      <c r="D31" s="16" t="s">
        <v>105</v>
      </c>
      <c r="E31" s="72"/>
    </row>
    <row r="32" spans="1:5" ht="14.55" x14ac:dyDescent="0.25">
      <c r="C32" s="25">
        <v>1256.2</v>
      </c>
      <c r="D32" s="16" t="s">
        <v>99</v>
      </c>
      <c r="E32" s="72"/>
    </row>
    <row r="33" spans="1:5" ht="14.55" x14ac:dyDescent="0.25">
      <c r="C33" s="25">
        <v>0.86</v>
      </c>
      <c r="D33" s="16" t="s">
        <v>102</v>
      </c>
      <c r="E33" s="72"/>
    </row>
    <row r="34" spans="1:5" ht="14.55" x14ac:dyDescent="0.25">
      <c r="C34" s="25" t="s">
        <v>106</v>
      </c>
      <c r="D34" s="16" t="s">
        <v>103</v>
      </c>
      <c r="E34" s="72"/>
    </row>
    <row r="35" spans="1:5" ht="14.55" x14ac:dyDescent="0.25">
      <c r="C35" s="25">
        <v>660606061</v>
      </c>
      <c r="D35" s="16" t="s">
        <v>104</v>
      </c>
      <c r="E35" s="72"/>
    </row>
    <row r="36" spans="1:5" ht="6.25" customHeight="1" x14ac:dyDescent="0.25">
      <c r="C36" s="4"/>
      <c r="D36" s="2"/>
    </row>
    <row r="37" spans="1:5" ht="6.25" customHeight="1" x14ac:dyDescent="0.25">
      <c r="C37" s="4"/>
      <c r="D37" s="2"/>
    </row>
    <row r="38" spans="1:5" ht="15.25" x14ac:dyDescent="0.25">
      <c r="A38" s="11" t="s">
        <v>107</v>
      </c>
      <c r="C38" s="4"/>
      <c r="D38" s="2"/>
    </row>
    <row r="39" spans="1:5" ht="14.55" x14ac:dyDescent="0.25">
      <c r="C39" s="4"/>
      <c r="D39" s="2"/>
    </row>
    <row r="40" spans="1:5" ht="43.65" x14ac:dyDescent="0.2">
      <c r="C40" s="24" t="s">
        <v>97</v>
      </c>
      <c r="D40" s="14" t="s">
        <v>98</v>
      </c>
      <c r="E40" s="14" t="s">
        <v>454</v>
      </c>
    </row>
    <row r="41" spans="1:5" ht="14.55" x14ac:dyDescent="0.25">
      <c r="C41" s="25">
        <v>1899</v>
      </c>
      <c r="D41" s="16" t="s">
        <v>105</v>
      </c>
      <c r="E41" s="22">
        <v>1899</v>
      </c>
    </row>
    <row r="42" spans="1:5" ht="14.55" x14ac:dyDescent="0.25">
      <c r="C42" s="25">
        <v>1256.2</v>
      </c>
      <c r="D42" s="16" t="s">
        <v>99</v>
      </c>
      <c r="E42" s="18">
        <v>1256.2</v>
      </c>
    </row>
    <row r="43" spans="1:5" ht="14.55" x14ac:dyDescent="0.25">
      <c r="C43" s="25">
        <v>0.86</v>
      </c>
      <c r="D43" s="16" t="s">
        <v>102</v>
      </c>
      <c r="E43" s="21">
        <v>0.86</v>
      </c>
    </row>
    <row r="44" spans="1:5" ht="14.55" x14ac:dyDescent="0.25">
      <c r="C44" s="25" t="s">
        <v>106</v>
      </c>
      <c r="D44" s="16" t="s">
        <v>103</v>
      </c>
      <c r="E44" s="6" t="s">
        <v>106</v>
      </c>
    </row>
    <row r="45" spans="1:5" ht="14.55" x14ac:dyDescent="0.25">
      <c r="C45" s="25">
        <v>660606061</v>
      </c>
      <c r="D45" s="16" t="s">
        <v>104</v>
      </c>
      <c r="E45" s="23">
        <v>660606061</v>
      </c>
    </row>
    <row r="47" spans="1:5" x14ac:dyDescent="0.2">
      <c r="A47" s="1" t="s">
        <v>487</v>
      </c>
    </row>
  </sheetData>
  <sheetProtection formatCell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9153-E1BB-4B62-9A8E-25EE856816E8}">
  <dimension ref="A1:G31"/>
  <sheetViews>
    <sheetView showGridLines="0" zoomScale="110" zoomScaleNormal="110" workbookViewId="0">
      <selection activeCell="F2" sqref="F2:G2"/>
    </sheetView>
  </sheetViews>
  <sheetFormatPr baseColWidth="10" defaultColWidth="11.375" defaultRowHeight="13.85" x14ac:dyDescent="0.2"/>
  <cols>
    <col min="1" max="1" width="11.375" style="1"/>
    <col min="2" max="2" width="18.25" style="1" customWidth="1"/>
    <col min="3" max="3" width="20.375" style="1" customWidth="1"/>
    <col min="4" max="5" width="18.25" style="1" customWidth="1"/>
    <col min="6" max="6" width="69.125" style="1" bestFit="1" customWidth="1"/>
    <col min="7" max="9" width="18.25" style="1" customWidth="1"/>
    <col min="10" max="16384" width="11.375" style="1"/>
  </cols>
  <sheetData>
    <row r="1" spans="1:7" ht="22.85" x14ac:dyDescent="0.35">
      <c r="A1" s="8" t="s">
        <v>543</v>
      </c>
      <c r="F1" s="79" t="s">
        <v>458</v>
      </c>
      <c r="G1" s="79"/>
    </row>
    <row r="2" spans="1:7" ht="15.95" x14ac:dyDescent="0.3">
      <c r="F2" s="212" t="s">
        <v>455</v>
      </c>
      <c r="G2" s="212"/>
    </row>
    <row r="3" spans="1:7" ht="15.25" x14ac:dyDescent="0.25">
      <c r="A3" s="11" t="s">
        <v>92</v>
      </c>
    </row>
    <row r="5" spans="1:7" x14ac:dyDescent="0.2">
      <c r="A5" s="1" t="s">
        <v>235</v>
      </c>
    </row>
    <row r="6" spans="1:7" x14ac:dyDescent="0.2">
      <c r="A6" s="1" t="s">
        <v>236</v>
      </c>
    </row>
    <row r="8" spans="1:7" x14ac:dyDescent="0.2">
      <c r="A8" s="1" t="s">
        <v>237</v>
      </c>
    </row>
    <row r="9" spans="1:7" ht="14.55" x14ac:dyDescent="0.25">
      <c r="B9" s="59" t="s">
        <v>238</v>
      </c>
    </row>
    <row r="10" spans="1:7" ht="14.55" x14ac:dyDescent="0.25">
      <c r="B10" s="59"/>
    </row>
    <row r="11" spans="1:7" ht="15.25" x14ac:dyDescent="0.25">
      <c r="A11" s="11" t="s">
        <v>134</v>
      </c>
      <c r="B11" s="59"/>
    </row>
    <row r="12" spans="1:7" ht="14.55" x14ac:dyDescent="0.25">
      <c r="B12" s="59"/>
    </row>
    <row r="13" spans="1:7" ht="14.55" x14ac:dyDescent="0.25">
      <c r="B13" s="85" t="s">
        <v>239</v>
      </c>
      <c r="C13" s="16" t="s">
        <v>245</v>
      </c>
    </row>
    <row r="14" spans="1:7" x14ac:dyDescent="0.2">
      <c r="B14" s="86" t="s">
        <v>240</v>
      </c>
      <c r="C14" s="87" t="str">
        <f>TRIM(B14)</f>
        <v>Italie</v>
      </c>
    </row>
    <row r="15" spans="1:7" x14ac:dyDescent="0.2">
      <c r="B15" s="86" t="s">
        <v>241</v>
      </c>
      <c r="C15" s="87" t="str">
        <f t="shared" ref="C15:C19" si="0">TRIM(B15)</f>
        <v>Suisse</v>
      </c>
    </row>
    <row r="16" spans="1:7" x14ac:dyDescent="0.2">
      <c r="B16" s="86" t="s">
        <v>242</v>
      </c>
      <c r="C16" s="87" t="str">
        <f t="shared" si="0"/>
        <v>Espagne</v>
      </c>
    </row>
    <row r="17" spans="1:3" x14ac:dyDescent="0.2">
      <c r="B17" s="86" t="s">
        <v>243</v>
      </c>
      <c r="C17" s="87" t="str">
        <f t="shared" si="0"/>
        <v>Pays Bas</v>
      </c>
    </row>
    <row r="18" spans="1:3" x14ac:dyDescent="0.2">
      <c r="B18" s="86" t="s">
        <v>247</v>
      </c>
      <c r="C18" s="87" t="str">
        <f t="shared" si="0"/>
        <v>Rép. Tchèque</v>
      </c>
    </row>
    <row r="19" spans="1:3" x14ac:dyDescent="0.2">
      <c r="B19" s="86" t="s">
        <v>244</v>
      </c>
      <c r="C19" s="87" t="str">
        <f t="shared" si="0"/>
        <v>Monaco</v>
      </c>
    </row>
    <row r="20" spans="1:3" ht="14.55" x14ac:dyDescent="0.25">
      <c r="B20" s="59"/>
    </row>
    <row r="21" spans="1:3" ht="15.25" x14ac:dyDescent="0.25">
      <c r="A21" s="11" t="s">
        <v>93</v>
      </c>
    </row>
    <row r="23" spans="1:3" x14ac:dyDescent="0.2">
      <c r="A23" s="1" t="s">
        <v>246</v>
      </c>
    </row>
    <row r="25" spans="1:3" ht="14.55" x14ac:dyDescent="0.25">
      <c r="B25" s="85" t="s">
        <v>239</v>
      </c>
      <c r="C25" s="16" t="s">
        <v>245</v>
      </c>
    </row>
    <row r="26" spans="1:3" x14ac:dyDescent="0.2">
      <c r="B26" s="86" t="s">
        <v>240</v>
      </c>
      <c r="C26" s="87"/>
    </row>
    <row r="27" spans="1:3" x14ac:dyDescent="0.2">
      <c r="B27" s="86" t="s">
        <v>241</v>
      </c>
      <c r="C27" s="87"/>
    </row>
    <row r="28" spans="1:3" x14ac:dyDescent="0.2">
      <c r="B28" s="86" t="s">
        <v>242</v>
      </c>
      <c r="C28" s="87"/>
    </row>
    <row r="29" spans="1:3" x14ac:dyDescent="0.2">
      <c r="B29" s="86" t="s">
        <v>243</v>
      </c>
      <c r="C29" s="87"/>
    </row>
    <row r="30" spans="1:3" x14ac:dyDescent="0.2">
      <c r="B30" s="86" t="s">
        <v>247</v>
      </c>
      <c r="C30" s="87"/>
    </row>
    <row r="31" spans="1:3" x14ac:dyDescent="0.2">
      <c r="B31" s="86" t="s">
        <v>244</v>
      </c>
      <c r="C31" s="87"/>
    </row>
  </sheetData>
  <sheetProtection algorithmName="SHA-512" hashValue="CYheekDIUCIxiYp2HImHXH/Ots6oiex95ywv/B6Ge1KsNoIRi8a8HDfylv5kA0rWODqUE7gbnfn8Qw5XlxxHIw==" saltValue="ysqtaJfq7kD0FsxBqthXOg==" spinCount="100000" sheet="1" objects="1" scenarios="1" selectLockedCells="1"/>
  <mergeCells count="1">
    <mergeCell ref="F2:G2"/>
  </mergeCells>
  <hyperlinks>
    <hyperlink ref="F2" r:id="rId1" xr:uid="{BB7A1CA3-6593-4A24-B62D-8947DABFEF0D}"/>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DE1C-8DFC-4405-8432-CE4577B233C2}">
  <dimension ref="A1:G31"/>
  <sheetViews>
    <sheetView showGridLines="0" zoomScale="110" zoomScaleNormal="110" workbookViewId="0">
      <selection activeCell="F2" sqref="F2:G2"/>
    </sheetView>
  </sheetViews>
  <sheetFormatPr baseColWidth="10" defaultColWidth="11.375" defaultRowHeight="13.85" x14ac:dyDescent="0.2"/>
  <cols>
    <col min="1" max="1" width="11.375" style="1"/>
    <col min="2" max="2" width="18.25" style="1" customWidth="1"/>
    <col min="3" max="3" width="22" style="1" customWidth="1"/>
    <col min="4" max="5" width="18.25" style="1" customWidth="1"/>
    <col min="6" max="6" width="69.125" style="1" bestFit="1" customWidth="1"/>
    <col min="7" max="9" width="18.25" style="1" customWidth="1"/>
    <col min="10" max="16384" width="11.375" style="1"/>
  </cols>
  <sheetData>
    <row r="1" spans="1:7" ht="22.85" x14ac:dyDescent="0.35">
      <c r="A1" s="8" t="s">
        <v>544</v>
      </c>
      <c r="F1" s="79" t="s">
        <v>458</v>
      </c>
      <c r="G1" s="79"/>
    </row>
    <row r="2" spans="1:7" ht="15.95" x14ac:dyDescent="0.3">
      <c r="F2" s="212" t="s">
        <v>455</v>
      </c>
      <c r="G2" s="212"/>
    </row>
    <row r="3" spans="1:7" ht="15.25" x14ac:dyDescent="0.25">
      <c r="A3" s="11" t="s">
        <v>92</v>
      </c>
    </row>
    <row r="5" spans="1:7" ht="14.55" x14ac:dyDescent="0.25">
      <c r="A5" s="1" t="s">
        <v>253</v>
      </c>
    </row>
    <row r="7" spans="1:7" x14ac:dyDescent="0.2">
      <c r="A7" s="1" t="s">
        <v>248</v>
      </c>
    </row>
    <row r="8" spans="1:7" ht="14.55" x14ac:dyDescent="0.25">
      <c r="B8" s="59" t="s">
        <v>249</v>
      </c>
    </row>
    <row r="9" spans="1:7" ht="14.55" x14ac:dyDescent="0.25">
      <c r="B9" s="59"/>
    </row>
    <row r="10" spans="1:7" ht="14.55" x14ac:dyDescent="0.25">
      <c r="A10" s="1" t="s">
        <v>254</v>
      </c>
      <c r="B10" s="59"/>
    </row>
    <row r="11" spans="1:7" ht="14.55" x14ac:dyDescent="0.25">
      <c r="B11" s="59"/>
    </row>
    <row r="12" spans="1:7" ht="15.25" x14ac:dyDescent="0.25">
      <c r="A12" s="11" t="s">
        <v>134</v>
      </c>
      <c r="B12" s="59"/>
    </row>
    <row r="13" spans="1:7" ht="14.55" x14ac:dyDescent="0.25">
      <c r="B13" s="59"/>
    </row>
    <row r="14" spans="1:7" ht="14.55" x14ac:dyDescent="0.25">
      <c r="B14" s="88" t="s">
        <v>250</v>
      </c>
      <c r="C14" s="61" t="s">
        <v>251</v>
      </c>
    </row>
    <row r="15" spans="1:7" x14ac:dyDescent="0.2">
      <c r="B15" s="89" t="s">
        <v>255</v>
      </c>
      <c r="C15" s="83" t="str">
        <f>UPPER(B15)</f>
        <v>ITALIE</v>
      </c>
    </row>
    <row r="16" spans="1:7" ht="14.55" x14ac:dyDescent="0.25">
      <c r="B16" s="59"/>
    </row>
    <row r="17" spans="1:6" ht="15.25" x14ac:dyDescent="0.25">
      <c r="A17" s="11" t="s">
        <v>93</v>
      </c>
    </row>
    <row r="19" spans="1:6" x14ac:dyDescent="0.2">
      <c r="A19" s="1" t="s">
        <v>252</v>
      </c>
    </row>
    <row r="21" spans="1:6" ht="14.55" x14ac:dyDescent="0.25">
      <c r="B21" s="88" t="s">
        <v>250</v>
      </c>
      <c r="C21" s="61" t="s">
        <v>251</v>
      </c>
    </row>
    <row r="22" spans="1:6" x14ac:dyDescent="0.2">
      <c r="B22" s="89" t="s">
        <v>261</v>
      </c>
      <c r="C22" s="83"/>
    </row>
    <row r="23" spans="1:6" x14ac:dyDescent="0.2">
      <c r="B23" s="89" t="s">
        <v>260</v>
      </c>
      <c r="C23" s="83"/>
    </row>
    <row r="24" spans="1:6" x14ac:dyDescent="0.2">
      <c r="B24" s="89" t="s">
        <v>256</v>
      </c>
      <c r="C24" s="83"/>
    </row>
    <row r="25" spans="1:6" x14ac:dyDescent="0.2">
      <c r="B25" s="89" t="s">
        <v>259</v>
      </c>
      <c r="C25" s="83"/>
    </row>
    <row r="26" spans="1:6" x14ac:dyDescent="0.2">
      <c r="B26" s="89" t="s">
        <v>257</v>
      </c>
      <c r="C26" s="83"/>
    </row>
    <row r="27" spans="1:6" x14ac:dyDescent="0.2">
      <c r="B27" s="89" t="s">
        <v>258</v>
      </c>
      <c r="C27" s="83"/>
    </row>
    <row r="30" spans="1:6" ht="14.55" x14ac:dyDescent="0.25">
      <c r="A30" s="79"/>
    </row>
    <row r="31" spans="1:6" ht="15.95" x14ac:dyDescent="0.3">
      <c r="B31" s="183"/>
      <c r="C31" s="183"/>
      <c r="D31" s="183"/>
      <c r="E31" s="183"/>
      <c r="F31" s="183"/>
    </row>
  </sheetData>
  <sheetProtection algorithmName="SHA-512" hashValue="T4IWACKAcAh4EFjmC7fSyrA4rGKatYy/vuTMR2bzqGCVjx4Gr0dbQg+0D/uBNP0iw6VFDNqD/QeyHOC4LQ3YeA==" saltValue="BCeaudv5r7uXV82K6kNWXw==" spinCount="100000" sheet="1" objects="1" scenarios="1" selectLockedCells="1"/>
  <mergeCells count="2">
    <mergeCell ref="B31:F31"/>
    <mergeCell ref="F2:G2"/>
  </mergeCells>
  <hyperlinks>
    <hyperlink ref="F2" r:id="rId1" xr:uid="{BCB97580-C301-4EC5-813B-BB0A7E3E7FDE}"/>
  </hyperlink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D076F-664F-4E94-A198-1B5FA4B8B65E}">
  <dimension ref="A1:F41"/>
  <sheetViews>
    <sheetView showGridLines="0" zoomScale="110" zoomScaleNormal="110" workbookViewId="0">
      <selection activeCell="E2" sqref="E2:F2"/>
    </sheetView>
  </sheetViews>
  <sheetFormatPr baseColWidth="10" defaultColWidth="11.375" defaultRowHeight="13.85" x14ac:dyDescent="0.2"/>
  <cols>
    <col min="1" max="1" width="11.375" style="1"/>
    <col min="2" max="2" width="18.25" style="1" customWidth="1"/>
    <col min="3" max="3" width="32" style="1" bestFit="1" customWidth="1"/>
    <col min="4" max="4" width="18.25" style="1" customWidth="1"/>
    <col min="5" max="5" width="69.125" style="1" bestFit="1" customWidth="1"/>
    <col min="6" max="9" width="18.25" style="1" customWidth="1"/>
    <col min="10" max="16384" width="11.375" style="1"/>
  </cols>
  <sheetData>
    <row r="1" spans="1:6" ht="22.85" x14ac:dyDescent="0.35">
      <c r="A1" s="8" t="s">
        <v>545</v>
      </c>
      <c r="E1" s="79" t="s">
        <v>458</v>
      </c>
      <c r="F1" s="79"/>
    </row>
    <row r="2" spans="1:6" ht="15.95" x14ac:dyDescent="0.3">
      <c r="E2" s="212" t="s">
        <v>455</v>
      </c>
      <c r="F2" s="212"/>
    </row>
    <row r="3" spans="1:6" ht="15.25" x14ac:dyDescent="0.25">
      <c r="A3" s="11" t="s">
        <v>92</v>
      </c>
    </row>
    <row r="5" spans="1:6" ht="14.55" x14ac:dyDescent="0.25">
      <c r="A5" s="1" t="s">
        <v>267</v>
      </c>
    </row>
    <row r="7" spans="1:6" x14ac:dyDescent="0.2">
      <c r="A7" s="1" t="s">
        <v>263</v>
      </c>
    </row>
    <row r="8" spans="1:6" ht="14.55" x14ac:dyDescent="0.25">
      <c r="B8" s="59" t="s">
        <v>262</v>
      </c>
    </row>
    <row r="9" spans="1:6" ht="14.55" x14ac:dyDescent="0.25">
      <c r="B9" s="59"/>
    </row>
    <row r="10" spans="1:6" ht="14.55" x14ac:dyDescent="0.25">
      <c r="A10" s="1" t="s">
        <v>264</v>
      </c>
      <c r="B10" s="59"/>
    </row>
    <row r="11" spans="1:6" ht="14.55" x14ac:dyDescent="0.25">
      <c r="B11" s="59"/>
    </row>
    <row r="12" spans="1:6" ht="15.25" x14ac:dyDescent="0.25">
      <c r="A12" s="11" t="s">
        <v>134</v>
      </c>
      <c r="B12" s="59"/>
    </row>
    <row r="13" spans="1:6" ht="14.55" x14ac:dyDescent="0.25">
      <c r="B13" s="59"/>
    </row>
    <row r="14" spans="1:6" ht="14.55" x14ac:dyDescent="0.25">
      <c r="B14" s="88" t="s">
        <v>250</v>
      </c>
      <c r="C14" s="61" t="s">
        <v>265</v>
      </c>
    </row>
    <row r="15" spans="1:6" x14ac:dyDescent="0.2">
      <c r="B15" s="89" t="s">
        <v>255</v>
      </c>
      <c r="C15" s="83" t="str">
        <f>LEFT(B15,3)</f>
        <v>ita</v>
      </c>
    </row>
    <row r="16" spans="1:6" ht="14.55" x14ac:dyDescent="0.25">
      <c r="B16" s="59"/>
    </row>
    <row r="17" spans="1:3" ht="15.25" x14ac:dyDescent="0.25">
      <c r="A17" s="11" t="s">
        <v>93</v>
      </c>
    </row>
    <row r="19" spans="1:3" x14ac:dyDescent="0.2">
      <c r="A19" s="1" t="s">
        <v>268</v>
      </c>
    </row>
    <row r="21" spans="1:3" ht="14.55" x14ac:dyDescent="0.25">
      <c r="B21" s="88" t="s">
        <v>250</v>
      </c>
      <c r="C21" s="61" t="s">
        <v>266</v>
      </c>
    </row>
    <row r="22" spans="1:3" x14ac:dyDescent="0.2">
      <c r="B22" s="89" t="s">
        <v>261</v>
      </c>
      <c r="C22" s="83"/>
    </row>
    <row r="23" spans="1:3" x14ac:dyDescent="0.2">
      <c r="B23" s="89" t="s">
        <v>260</v>
      </c>
      <c r="C23" s="83"/>
    </row>
    <row r="24" spans="1:3" x14ac:dyDescent="0.2">
      <c r="B24" s="89" t="s">
        <v>256</v>
      </c>
      <c r="C24" s="83"/>
    </row>
    <row r="25" spans="1:3" x14ac:dyDescent="0.2">
      <c r="B25" s="89" t="s">
        <v>259</v>
      </c>
      <c r="C25" s="83"/>
    </row>
    <row r="26" spans="1:3" x14ac:dyDescent="0.2">
      <c r="B26" s="89" t="s">
        <v>257</v>
      </c>
      <c r="C26" s="83"/>
    </row>
    <row r="27" spans="1:3" x14ac:dyDescent="0.2">
      <c r="B27" s="89" t="s">
        <v>258</v>
      </c>
      <c r="C27" s="83"/>
    </row>
    <row r="29" spans="1:3" ht="15.25" x14ac:dyDescent="0.25">
      <c r="A29" s="11" t="s">
        <v>107</v>
      </c>
    </row>
    <row r="31" spans="1:3" ht="14.55" x14ac:dyDescent="0.25">
      <c r="B31" s="88" t="s">
        <v>250</v>
      </c>
      <c r="C31" s="61" t="s">
        <v>266</v>
      </c>
    </row>
    <row r="32" spans="1:3" x14ac:dyDescent="0.2">
      <c r="B32" s="89" t="s">
        <v>261</v>
      </c>
      <c r="C32" s="83" t="str">
        <f>UPPER(LEFT(B32,2))</f>
        <v>FR</v>
      </c>
    </row>
    <row r="33" spans="1:6" x14ac:dyDescent="0.2">
      <c r="B33" s="89" t="s">
        <v>260</v>
      </c>
      <c r="C33" s="83" t="str">
        <f t="shared" ref="C33:C37" si="0">UPPER(LEFT(B33,2))</f>
        <v>ES</v>
      </c>
    </row>
    <row r="34" spans="1:6" x14ac:dyDescent="0.2">
      <c r="B34" s="89" t="s">
        <v>256</v>
      </c>
      <c r="C34" s="83" t="str">
        <f t="shared" si="0"/>
        <v>AN</v>
      </c>
    </row>
    <row r="35" spans="1:6" x14ac:dyDescent="0.2">
      <c r="B35" s="89" t="s">
        <v>259</v>
      </c>
      <c r="C35" s="83" t="str">
        <f t="shared" si="0"/>
        <v>AU</v>
      </c>
    </row>
    <row r="36" spans="1:6" x14ac:dyDescent="0.2">
      <c r="B36" s="89" t="s">
        <v>257</v>
      </c>
      <c r="C36" s="83" t="str">
        <f t="shared" si="0"/>
        <v>MO</v>
      </c>
    </row>
    <row r="37" spans="1:6" x14ac:dyDescent="0.2">
      <c r="B37" s="89" t="s">
        <v>258</v>
      </c>
      <c r="C37" s="83" t="str">
        <f t="shared" si="0"/>
        <v>AN</v>
      </c>
    </row>
    <row r="40" spans="1:6" ht="14.55" x14ac:dyDescent="0.25">
      <c r="A40" s="79"/>
    </row>
    <row r="41" spans="1:6" ht="15.95" x14ac:dyDescent="0.3">
      <c r="B41" s="190"/>
      <c r="C41" s="190"/>
      <c r="D41" s="190"/>
      <c r="E41" s="190"/>
      <c r="F41" s="190"/>
    </row>
  </sheetData>
  <sheetProtection algorithmName="SHA-512" hashValue="XOqaK1sX3E2HNA+RCUk4mAFKgkmc5Mlnf7H8PwJeNdtrUqFJS//xhUS7rnIa/keVzVNGmwD0vZY8ZmmNR/8DZw==" saltValue="l3ZxMQOm1IPHcqlLks8+Mw==" spinCount="100000" sheet="1" objects="1" scenarios="1" selectLockedCells="1"/>
  <mergeCells count="1">
    <mergeCell ref="E2:F2"/>
  </mergeCells>
  <hyperlinks>
    <hyperlink ref="E2" r:id="rId1" xr:uid="{C3CB7206-34DC-4DDF-9CF1-10A91D91F52B}"/>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5E3B-9510-47D0-8162-2DDCCA3B43E5}">
  <dimension ref="A1:J26"/>
  <sheetViews>
    <sheetView showGridLines="0" zoomScale="110" zoomScaleNormal="110" workbookViewId="0">
      <selection activeCell="E2" sqref="E2:F2"/>
    </sheetView>
  </sheetViews>
  <sheetFormatPr baseColWidth="10" defaultColWidth="11.375" defaultRowHeight="13.85" x14ac:dyDescent="0.2"/>
  <cols>
    <col min="1" max="1" width="11.375" style="1"/>
    <col min="2" max="4" width="16.625" style="1" customWidth="1"/>
    <col min="5" max="5" width="53.875" style="1" customWidth="1"/>
    <col min="6" max="9" width="18.25" style="1" customWidth="1"/>
    <col min="10" max="16384" width="11.375" style="1"/>
  </cols>
  <sheetData>
    <row r="1" spans="1:10" ht="22.85" x14ac:dyDescent="0.35">
      <c r="A1" s="8" t="s">
        <v>546</v>
      </c>
      <c r="E1" s="79" t="s">
        <v>458</v>
      </c>
      <c r="F1" s="79"/>
    </row>
    <row r="2" spans="1:10" ht="15.95" x14ac:dyDescent="0.3">
      <c r="E2" s="212" t="s">
        <v>455</v>
      </c>
      <c r="F2" s="212"/>
      <c r="G2" s="190"/>
      <c r="H2" s="190"/>
      <c r="I2" s="190"/>
      <c r="J2" s="190"/>
    </row>
    <row r="3" spans="1:10" ht="15.25" x14ac:dyDescent="0.25">
      <c r="A3" s="11" t="s">
        <v>92</v>
      </c>
    </row>
    <row r="5" spans="1:10" ht="14.55" x14ac:dyDescent="0.25">
      <c r="A5" s="1" t="s">
        <v>270</v>
      </c>
    </row>
    <row r="7" spans="1:10" x14ac:dyDescent="0.2">
      <c r="A7" s="1" t="s">
        <v>269</v>
      </c>
    </row>
    <row r="8" spans="1:10" ht="14.55" x14ac:dyDescent="0.25">
      <c r="B8" s="59" t="s">
        <v>271</v>
      </c>
    </row>
    <row r="9" spans="1:10" ht="14.55" x14ac:dyDescent="0.25">
      <c r="B9" s="59"/>
    </row>
    <row r="10" spans="1:10" ht="15.25" x14ac:dyDescent="0.25">
      <c r="A10" s="11" t="s">
        <v>134</v>
      </c>
      <c r="B10" s="59"/>
    </row>
    <row r="11" spans="1:10" ht="14.55" x14ac:dyDescent="0.25">
      <c r="B11" s="59"/>
    </row>
    <row r="12" spans="1:10" ht="14.55" x14ac:dyDescent="0.25">
      <c r="B12" s="88" t="s">
        <v>4</v>
      </c>
      <c r="C12" s="88" t="s">
        <v>224</v>
      </c>
      <c r="D12" s="88" t="s">
        <v>203</v>
      </c>
      <c r="E12" s="88" t="s">
        <v>274</v>
      </c>
    </row>
    <row r="13" spans="1:10" x14ac:dyDescent="0.2">
      <c r="B13" s="89" t="s">
        <v>204</v>
      </c>
      <c r="C13" s="89" t="s">
        <v>273</v>
      </c>
      <c r="D13" s="89" t="s">
        <v>272</v>
      </c>
      <c r="E13" s="90" t="str">
        <f>B13&amp;" est âgé de "&amp;C13&amp;" et mesure "&amp;D13&amp;"."</f>
        <v>Kévin est âgé de 13 ans et mesure 143 cm.</v>
      </c>
    </row>
    <row r="14" spans="1:10" ht="14.55" x14ac:dyDescent="0.25">
      <c r="B14" s="59"/>
    </row>
    <row r="15" spans="1:10" ht="15.25" x14ac:dyDescent="0.25">
      <c r="A15" s="11" t="s">
        <v>93</v>
      </c>
    </row>
    <row r="17" spans="1:6" x14ac:dyDescent="0.2">
      <c r="A17" s="1" t="s">
        <v>275</v>
      </c>
    </row>
    <row r="19" spans="1:6" ht="14.55" x14ac:dyDescent="0.25">
      <c r="B19" s="88" t="s">
        <v>4</v>
      </c>
      <c r="C19" s="88" t="s">
        <v>224</v>
      </c>
      <c r="D19" s="88" t="s">
        <v>203</v>
      </c>
      <c r="E19" s="88" t="s">
        <v>274</v>
      </c>
    </row>
    <row r="20" spans="1:6" x14ac:dyDescent="0.2">
      <c r="B20" s="89" t="s">
        <v>204</v>
      </c>
      <c r="C20" s="89" t="s">
        <v>273</v>
      </c>
      <c r="D20" s="89" t="s">
        <v>272</v>
      </c>
      <c r="E20" s="90"/>
    </row>
    <row r="21" spans="1:6" x14ac:dyDescent="0.2">
      <c r="B21" s="89" t="s">
        <v>207</v>
      </c>
      <c r="C21" s="89" t="s">
        <v>276</v>
      </c>
      <c r="D21" s="89" t="s">
        <v>277</v>
      </c>
      <c r="E21" s="90"/>
    </row>
    <row r="22" spans="1:6" x14ac:dyDescent="0.2">
      <c r="B22" s="89" t="s">
        <v>278</v>
      </c>
      <c r="C22" s="89" t="s">
        <v>279</v>
      </c>
      <c r="D22" s="89" t="s">
        <v>280</v>
      </c>
      <c r="E22" s="90"/>
    </row>
    <row r="25" spans="1:6" ht="14.55" x14ac:dyDescent="0.25">
      <c r="A25" s="79"/>
    </row>
    <row r="26" spans="1:6" ht="15.95" x14ac:dyDescent="0.3">
      <c r="B26" s="190"/>
      <c r="C26" s="190"/>
      <c r="D26" s="190"/>
      <c r="E26" s="190"/>
      <c r="F26" s="190"/>
    </row>
  </sheetData>
  <sheetProtection algorithmName="SHA-512" hashValue="RkZoPGHuWOqiGmP1dX6SkB9FPA30nvMG6x+YX2TB3tcnOgxivBVqzCQNJeFBJfXS6t+fiFp3OCTkPfzQ3FB2lw==" saltValue="rhL63u+Pzg6yylho6h9adQ==" spinCount="100000" sheet="1" objects="1" scenarios="1" selectLockedCells="1"/>
  <mergeCells count="1">
    <mergeCell ref="E2:F2"/>
  </mergeCells>
  <hyperlinks>
    <hyperlink ref="E2" r:id="rId1" xr:uid="{B0B901D7-453D-4759-A860-32146DF5D5F2}"/>
  </hyperlinks>
  <pageMargins left="0.7" right="0.7" top="0.75" bottom="0.75"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035B0-2ABF-4419-A1D2-22D3B9203116}">
  <dimension ref="A1:M33"/>
  <sheetViews>
    <sheetView showGridLines="0" zoomScale="110" zoomScaleNormal="110" workbookViewId="0">
      <selection activeCell="I2" sqref="I2:M2"/>
    </sheetView>
  </sheetViews>
  <sheetFormatPr baseColWidth="10" defaultColWidth="11.375" defaultRowHeight="13.85" x14ac:dyDescent="0.2"/>
  <cols>
    <col min="1" max="1" width="11.375" style="1"/>
    <col min="2" max="4" width="16.625" style="1" customWidth="1"/>
    <col min="5" max="5" width="7.375" style="1" customWidth="1"/>
    <col min="6" max="7" width="14.375" style="1" customWidth="1"/>
    <col min="8" max="8" width="4.25" style="1" customWidth="1"/>
    <col min="9" max="9" width="25.875" style="1" customWidth="1"/>
    <col min="10" max="10" width="14.375" style="1" customWidth="1"/>
    <col min="11" max="16384" width="11.375" style="1"/>
  </cols>
  <sheetData>
    <row r="1" spans="1:13" ht="22.85" x14ac:dyDescent="0.35">
      <c r="A1" s="8" t="s">
        <v>547</v>
      </c>
      <c r="I1" s="79" t="s">
        <v>458</v>
      </c>
      <c r="J1" s="79"/>
    </row>
    <row r="2" spans="1:13" ht="15.95" x14ac:dyDescent="0.3">
      <c r="I2" s="212" t="s">
        <v>455</v>
      </c>
      <c r="J2" s="212"/>
      <c r="K2" s="212"/>
      <c r="L2" s="212"/>
      <c r="M2" s="212"/>
    </row>
    <row r="3" spans="1:13" ht="15.25" x14ac:dyDescent="0.25">
      <c r="A3" s="11" t="s">
        <v>92</v>
      </c>
    </row>
    <row r="5" spans="1:13" ht="14.55" x14ac:dyDescent="0.25">
      <c r="A5" s="1" t="s">
        <v>283</v>
      </c>
    </row>
    <row r="6" spans="1:13" x14ac:dyDescent="0.2">
      <c r="A6" s="1" t="s">
        <v>282</v>
      </c>
    </row>
    <row r="7" spans="1:13" ht="14.55" x14ac:dyDescent="0.25">
      <c r="B7" s="59" t="s">
        <v>281</v>
      </c>
      <c r="C7" s="59"/>
    </row>
    <row r="8" spans="1:13" ht="14.55" x14ac:dyDescent="0.25">
      <c r="B8" s="59"/>
      <c r="C8" s="59"/>
    </row>
    <row r="9" spans="1:13" ht="14.55" x14ac:dyDescent="0.25">
      <c r="A9" s="1" t="s">
        <v>284</v>
      </c>
      <c r="B9" s="59"/>
      <c r="C9" s="59"/>
    </row>
    <row r="10" spans="1:13" x14ac:dyDescent="0.2">
      <c r="A10" s="1" t="s">
        <v>285</v>
      </c>
    </row>
    <row r="11" spans="1:13" ht="14.55" x14ac:dyDescent="0.25">
      <c r="B11" s="59" t="s">
        <v>291</v>
      </c>
      <c r="C11" s="59"/>
    </row>
    <row r="12" spans="1:13" ht="14.55" x14ac:dyDescent="0.25">
      <c r="B12" s="59"/>
      <c r="C12" s="59"/>
    </row>
    <row r="13" spans="1:13" ht="15.25" x14ac:dyDescent="0.25">
      <c r="A13" s="11" t="s">
        <v>134</v>
      </c>
      <c r="B13" s="59"/>
      <c r="C13" s="59"/>
    </row>
    <row r="14" spans="1:13" ht="14.55" x14ac:dyDescent="0.25">
      <c r="B14" s="59"/>
      <c r="C14" s="59"/>
    </row>
    <row r="15" spans="1:13" ht="14.55" x14ac:dyDescent="0.25">
      <c r="A15" s="1" t="s">
        <v>288</v>
      </c>
      <c r="B15" s="59"/>
      <c r="C15" s="59"/>
    </row>
    <row r="16" spans="1:13" ht="14.55" x14ac:dyDescent="0.25">
      <c r="B16" s="59"/>
      <c r="C16" s="59"/>
    </row>
    <row r="17" spans="1:10" ht="14.55" x14ac:dyDescent="0.25">
      <c r="B17" s="61" t="s">
        <v>286</v>
      </c>
      <c r="C17" s="61" t="s">
        <v>292</v>
      </c>
      <c r="D17" s="61" t="s">
        <v>287</v>
      </c>
    </row>
    <row r="18" spans="1:10" x14ac:dyDescent="0.2">
      <c r="B18" s="25" t="s">
        <v>42</v>
      </c>
      <c r="C18" s="25" t="s">
        <v>293</v>
      </c>
      <c r="D18" s="25">
        <v>15</v>
      </c>
    </row>
    <row r="19" spans="1:10" x14ac:dyDescent="0.2">
      <c r="B19" s="25" t="s">
        <v>43</v>
      </c>
      <c r="C19" s="25" t="s">
        <v>294</v>
      </c>
      <c r="D19" s="25">
        <v>22</v>
      </c>
      <c r="F19" s="9" t="s">
        <v>289</v>
      </c>
      <c r="I19" s="9" t="s">
        <v>290</v>
      </c>
    </row>
    <row r="20" spans="1:10" x14ac:dyDescent="0.2">
      <c r="B20" s="25" t="s">
        <v>42</v>
      </c>
      <c r="C20" s="25" t="s">
        <v>293</v>
      </c>
      <c r="D20" s="25">
        <v>45</v>
      </c>
      <c r="F20" s="9"/>
      <c r="I20" s="9"/>
    </row>
    <row r="21" spans="1:10" ht="14.55" x14ac:dyDescent="0.25">
      <c r="B21" s="25" t="s">
        <v>43</v>
      </c>
      <c r="C21" s="25" t="s">
        <v>295</v>
      </c>
      <c r="D21" s="25">
        <v>78</v>
      </c>
      <c r="F21" s="61" t="s">
        <v>44</v>
      </c>
      <c r="G21" s="91">
        <f>SUMIF(B18:B22,"Débit",D18:D22)</f>
        <v>145</v>
      </c>
      <c r="I21" s="61" t="s">
        <v>297</v>
      </c>
      <c r="J21" s="91">
        <f>SUMIFS(D18:D22,B18:B22,"Débit",C18:C22,"Marketing")</f>
        <v>67</v>
      </c>
    </row>
    <row r="22" spans="1:10" ht="14.55" x14ac:dyDescent="0.25">
      <c r="B22" s="25" t="s">
        <v>43</v>
      </c>
      <c r="C22" s="25" t="s">
        <v>294</v>
      </c>
      <c r="D22" s="25">
        <v>45</v>
      </c>
      <c r="F22" s="61" t="s">
        <v>45</v>
      </c>
      <c r="G22" s="91">
        <f>SUMIF(B18:B22,"Crédit",D18:D22)</f>
        <v>60</v>
      </c>
      <c r="I22" s="61" t="s">
        <v>296</v>
      </c>
      <c r="J22" s="91">
        <f>SUMIFS(D18:D22,B18:B22,"Débit",C18:C22,"Production")</f>
        <v>78</v>
      </c>
    </row>
    <row r="24" spans="1:10" ht="15.25" x14ac:dyDescent="0.25">
      <c r="A24" s="11" t="s">
        <v>93</v>
      </c>
    </row>
    <row r="26" spans="1:10" x14ac:dyDescent="0.2">
      <c r="A26" s="1" t="s">
        <v>275</v>
      </c>
    </row>
    <row r="28" spans="1:10" ht="14.55" x14ac:dyDescent="0.25">
      <c r="B28" s="61" t="s">
        <v>286</v>
      </c>
      <c r="C28" s="61" t="s">
        <v>292</v>
      </c>
      <c r="D28" s="61" t="s">
        <v>287</v>
      </c>
    </row>
    <row r="29" spans="1:10" x14ac:dyDescent="0.2">
      <c r="B29" s="25" t="s">
        <v>42</v>
      </c>
      <c r="C29" s="25" t="s">
        <v>293</v>
      </c>
      <c r="D29" s="25">
        <v>15</v>
      </c>
    </row>
    <row r="30" spans="1:10" x14ac:dyDescent="0.2">
      <c r="B30" s="25" t="s">
        <v>43</v>
      </c>
      <c r="C30" s="25" t="s">
        <v>294</v>
      </c>
      <c r="D30" s="25">
        <v>22</v>
      </c>
      <c r="F30" s="9" t="s">
        <v>289</v>
      </c>
      <c r="I30" s="9" t="s">
        <v>290</v>
      </c>
    </row>
    <row r="31" spans="1:10" x14ac:dyDescent="0.2">
      <c r="B31" s="25" t="s">
        <v>42</v>
      </c>
      <c r="C31" s="25" t="s">
        <v>293</v>
      </c>
      <c r="D31" s="25">
        <v>45</v>
      </c>
      <c r="F31" s="9"/>
      <c r="I31" s="9"/>
    </row>
    <row r="32" spans="1:10" ht="14.55" x14ac:dyDescent="0.25">
      <c r="B32" s="25" t="s">
        <v>43</v>
      </c>
      <c r="C32" s="25" t="s">
        <v>295</v>
      </c>
      <c r="D32" s="25">
        <v>78</v>
      </c>
      <c r="F32" s="61" t="s">
        <v>44</v>
      </c>
      <c r="G32" s="91"/>
      <c r="I32" s="61" t="s">
        <v>297</v>
      </c>
      <c r="J32" s="91"/>
    </row>
    <row r="33" spans="2:10" ht="14.55" x14ac:dyDescent="0.25">
      <c r="B33" s="25" t="s">
        <v>43</v>
      </c>
      <c r="C33" s="25" t="s">
        <v>294</v>
      </c>
      <c r="D33" s="25">
        <v>45</v>
      </c>
      <c r="F33" s="61" t="s">
        <v>45</v>
      </c>
      <c r="G33" s="91"/>
      <c r="I33" s="61" t="s">
        <v>296</v>
      </c>
      <c r="J33" s="91"/>
    </row>
  </sheetData>
  <sheetProtection algorithmName="SHA-512" hashValue="PSa3iqLoDbZeTUZHkMwYHWp8piOht6Q0Moi9lSmY5qfaq3wYK9KwJEzss/107cMpGv5gG/CABPPVBv4vJwSRHg==" saltValue="TL1GmBOff72QPWLM3xX0qg==" spinCount="100000" sheet="1" objects="1" scenarios="1" selectLockedCells="1"/>
  <mergeCells count="1">
    <mergeCell ref="I2:M2"/>
  </mergeCells>
  <hyperlinks>
    <hyperlink ref="I2" r:id="rId1" xr:uid="{CADC2AFC-B504-4D35-A0C8-0B9635E9D189}"/>
  </hyperlinks>
  <pageMargins left="0.7" right="0.7"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99F4-470B-44F3-819C-5B5A0EB7F386}">
  <dimension ref="A1:M30"/>
  <sheetViews>
    <sheetView showGridLines="0" zoomScale="110" zoomScaleNormal="110" workbookViewId="0">
      <selection activeCell="G2" sqref="G2:M2"/>
    </sheetView>
  </sheetViews>
  <sheetFormatPr baseColWidth="10" defaultColWidth="11.375" defaultRowHeight="13.85" x14ac:dyDescent="0.2"/>
  <cols>
    <col min="1" max="1" width="11.375" style="1"/>
    <col min="2" max="4" width="16.625" style="1" customWidth="1"/>
    <col min="5" max="5" width="7.375" style="1" customWidth="1"/>
    <col min="6" max="6" width="44.375" style="1" customWidth="1"/>
    <col min="7" max="7" width="14.375" style="1" customWidth="1"/>
    <col min="8" max="16384" width="11.375" style="1"/>
  </cols>
  <sheetData>
    <row r="1" spans="1:13" ht="22.85" x14ac:dyDescent="0.35">
      <c r="A1" s="8" t="s">
        <v>548</v>
      </c>
      <c r="G1" s="79" t="s">
        <v>458</v>
      </c>
      <c r="H1" s="79"/>
    </row>
    <row r="2" spans="1:13" ht="15.95" x14ac:dyDescent="0.3">
      <c r="G2" s="212" t="s">
        <v>455</v>
      </c>
      <c r="H2" s="212"/>
      <c r="I2" s="212"/>
      <c r="J2" s="212"/>
      <c r="K2" s="212"/>
      <c r="L2" s="212"/>
      <c r="M2" s="212"/>
    </row>
    <row r="3" spans="1:13" ht="15.25" x14ac:dyDescent="0.25">
      <c r="A3" s="11" t="s">
        <v>92</v>
      </c>
    </row>
    <row r="5" spans="1:13" ht="14.55" x14ac:dyDescent="0.25">
      <c r="A5" s="1" t="s">
        <v>298</v>
      </c>
    </row>
    <row r="7" spans="1:13" x14ac:dyDescent="0.2">
      <c r="A7" s="1" t="s">
        <v>299</v>
      </c>
    </row>
    <row r="8" spans="1:13" ht="14.55" x14ac:dyDescent="0.25">
      <c r="B8" s="59" t="s">
        <v>301</v>
      </c>
      <c r="C8" s="59"/>
    </row>
    <row r="9" spans="1:13" ht="14.55" x14ac:dyDescent="0.25">
      <c r="B9" s="59"/>
      <c r="C9" s="59"/>
    </row>
    <row r="10" spans="1:13" ht="15.25" x14ac:dyDescent="0.25">
      <c r="A10" s="11" t="s">
        <v>134</v>
      </c>
      <c r="B10" s="59"/>
      <c r="C10" s="59"/>
    </row>
    <row r="11" spans="1:13" ht="14.55" x14ac:dyDescent="0.25">
      <c r="B11" s="59"/>
      <c r="C11" s="59"/>
    </row>
    <row r="12" spans="1:13" ht="14.55" x14ac:dyDescent="0.25">
      <c r="A12" s="1" t="s">
        <v>288</v>
      </c>
      <c r="B12" s="59"/>
      <c r="C12" s="59"/>
    </row>
    <row r="13" spans="1:13" ht="14.55" x14ac:dyDescent="0.25">
      <c r="B13" s="59"/>
      <c r="C13" s="59"/>
    </row>
    <row r="14" spans="1:13" ht="14.55" x14ac:dyDescent="0.25">
      <c r="B14" s="61" t="s">
        <v>286</v>
      </c>
      <c r="C14" s="61" t="s">
        <v>292</v>
      </c>
      <c r="D14" s="61" t="s">
        <v>287</v>
      </c>
      <c r="F14" s="9" t="s">
        <v>300</v>
      </c>
    </row>
    <row r="15" spans="1:13" x14ac:dyDescent="0.2">
      <c r="B15" s="25" t="s">
        <v>42</v>
      </c>
      <c r="C15" s="25" t="s">
        <v>293</v>
      </c>
      <c r="D15" s="25">
        <v>15</v>
      </c>
      <c r="F15" s="9"/>
    </row>
    <row r="16" spans="1:13" ht="14.55" x14ac:dyDescent="0.25">
      <c r="B16" s="25" t="s">
        <v>43</v>
      </c>
      <c r="C16" s="25" t="s">
        <v>294</v>
      </c>
      <c r="D16" s="25">
        <v>22</v>
      </c>
      <c r="F16" s="61" t="s">
        <v>304</v>
      </c>
      <c r="G16" s="91">
        <f>COUNTIF(B15:B19,"Débit")</f>
        <v>3</v>
      </c>
    </row>
    <row r="17" spans="1:7" ht="14.55" x14ac:dyDescent="0.25">
      <c r="B17" s="25" t="s">
        <v>42</v>
      </c>
      <c r="C17" s="25" t="s">
        <v>293</v>
      </c>
      <c r="D17" s="25">
        <v>45</v>
      </c>
      <c r="F17" s="61" t="s">
        <v>305</v>
      </c>
      <c r="G17" s="91">
        <f>COUNTIF(B15:B19,"Crédit")</f>
        <v>2</v>
      </c>
    </row>
    <row r="18" spans="1:7" ht="14.55" x14ac:dyDescent="0.25">
      <c r="B18" s="25" t="s">
        <v>43</v>
      </c>
      <c r="C18" s="25" t="s">
        <v>295</v>
      </c>
      <c r="D18" s="25">
        <v>78</v>
      </c>
      <c r="F18" s="61" t="s">
        <v>302</v>
      </c>
      <c r="G18" s="91">
        <f>COUNTIF(D15:D19,"&gt;"&amp;30)</f>
        <v>3</v>
      </c>
    </row>
    <row r="19" spans="1:7" ht="14.55" x14ac:dyDescent="0.25">
      <c r="B19" s="25" t="s">
        <v>43</v>
      </c>
      <c r="C19" s="25" t="s">
        <v>294</v>
      </c>
      <c r="D19" s="25">
        <v>45</v>
      </c>
      <c r="F19" s="61" t="s">
        <v>303</v>
      </c>
      <c r="G19" s="91">
        <f>COUNTIF(C15:C19,"Marketing")</f>
        <v>2</v>
      </c>
    </row>
    <row r="21" spans="1:7" ht="15.25" x14ac:dyDescent="0.25">
      <c r="A21" s="11" t="s">
        <v>93</v>
      </c>
    </row>
    <row r="23" spans="1:7" x14ac:dyDescent="0.2">
      <c r="A23" s="1" t="s">
        <v>275</v>
      </c>
    </row>
    <row r="25" spans="1:7" ht="14.55" x14ac:dyDescent="0.25">
      <c r="B25" s="61" t="s">
        <v>286</v>
      </c>
      <c r="C25" s="61" t="s">
        <v>292</v>
      </c>
      <c r="D25" s="61" t="s">
        <v>287</v>
      </c>
      <c r="F25" s="9" t="s">
        <v>300</v>
      </c>
    </row>
    <row r="26" spans="1:7" x14ac:dyDescent="0.2">
      <c r="B26" s="25" t="s">
        <v>42</v>
      </c>
      <c r="C26" s="25" t="s">
        <v>293</v>
      </c>
      <c r="D26" s="25">
        <v>15</v>
      </c>
      <c r="F26" s="9"/>
    </row>
    <row r="27" spans="1:7" ht="14.55" x14ac:dyDescent="0.25">
      <c r="B27" s="25" t="s">
        <v>43</v>
      </c>
      <c r="C27" s="25" t="s">
        <v>294</v>
      </c>
      <c r="D27" s="25">
        <v>22</v>
      </c>
      <c r="F27" s="61" t="s">
        <v>304</v>
      </c>
      <c r="G27" s="91"/>
    </row>
    <row r="28" spans="1:7" ht="14.55" x14ac:dyDescent="0.25">
      <c r="B28" s="25" t="s">
        <v>42</v>
      </c>
      <c r="C28" s="25" t="s">
        <v>293</v>
      </c>
      <c r="D28" s="25">
        <v>45</v>
      </c>
      <c r="F28" s="61" t="s">
        <v>305</v>
      </c>
      <c r="G28" s="91"/>
    </row>
    <row r="29" spans="1:7" ht="14.55" x14ac:dyDescent="0.25">
      <c r="B29" s="25" t="s">
        <v>43</v>
      </c>
      <c r="C29" s="25" t="s">
        <v>295</v>
      </c>
      <c r="D29" s="25">
        <v>78</v>
      </c>
      <c r="F29" s="61" t="s">
        <v>302</v>
      </c>
      <c r="G29" s="91"/>
    </row>
    <row r="30" spans="1:7" ht="14.55" x14ac:dyDescent="0.25">
      <c r="B30" s="25" t="s">
        <v>43</v>
      </c>
      <c r="C30" s="25" t="s">
        <v>294</v>
      </c>
      <c r="D30" s="25">
        <v>45</v>
      </c>
      <c r="F30" s="61" t="s">
        <v>303</v>
      </c>
      <c r="G30" s="91"/>
    </row>
  </sheetData>
  <sheetProtection algorithmName="SHA-512" hashValue="lsOGISFwShKVREjMaMVfpiX8Fav/StOW3vfubp38YEx7GOX56L7jTba+vDajcBM2YrAxhrNZQ+8P4r9BojT/1Q==" saltValue="tov2im9Hsacdn41611qdvA==" spinCount="100000" sheet="1" objects="1" scenarios="1" selectLockedCells="1"/>
  <mergeCells count="1">
    <mergeCell ref="G2:M2"/>
  </mergeCells>
  <hyperlinks>
    <hyperlink ref="G2" r:id="rId1" xr:uid="{8385649C-43A7-4FB9-BDC6-48B1481186B9}"/>
  </hyperlinks>
  <pageMargins left="0.7" right="0.7"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15E0-A72F-45D0-9FDE-B3AE0767F119}">
  <dimension ref="A1:L38"/>
  <sheetViews>
    <sheetView showGridLines="0" zoomScale="110" zoomScaleNormal="110" workbookViewId="0">
      <selection activeCell="F2" sqref="F2:L2"/>
    </sheetView>
  </sheetViews>
  <sheetFormatPr baseColWidth="10" defaultColWidth="11.375" defaultRowHeight="13.85" x14ac:dyDescent="0.2"/>
  <cols>
    <col min="1" max="1" width="11.375" style="1"/>
    <col min="2" max="2" width="16.625" style="1" customWidth="1"/>
    <col min="3" max="3" width="7.375" style="1" customWidth="1"/>
    <col min="4" max="4" width="34.75" style="1" customWidth="1"/>
    <col min="5" max="5" width="14.375" style="1" customWidth="1"/>
    <col min="6" max="16384" width="11.375" style="1"/>
  </cols>
  <sheetData>
    <row r="1" spans="1:12" ht="22.85" x14ac:dyDescent="0.35">
      <c r="A1" s="8" t="s">
        <v>549</v>
      </c>
      <c r="F1" s="79" t="s">
        <v>458</v>
      </c>
      <c r="G1" s="79"/>
    </row>
    <row r="2" spans="1:12" ht="15.95" x14ac:dyDescent="0.3">
      <c r="F2" s="212" t="s">
        <v>455</v>
      </c>
      <c r="G2" s="212"/>
      <c r="H2" s="212"/>
      <c r="I2" s="212"/>
      <c r="J2" s="212"/>
      <c r="K2" s="212"/>
      <c r="L2" s="212"/>
    </row>
    <row r="3" spans="1:12" ht="15.25" x14ac:dyDescent="0.25">
      <c r="A3" s="11" t="s">
        <v>92</v>
      </c>
    </row>
    <row r="5" spans="1:12" ht="14.55" x14ac:dyDescent="0.25">
      <c r="A5" s="1" t="s">
        <v>310</v>
      </c>
    </row>
    <row r="7" spans="1:12" x14ac:dyDescent="0.2">
      <c r="A7" s="1" t="s">
        <v>306</v>
      </c>
    </row>
    <row r="8" spans="1:12" ht="14.55" x14ac:dyDescent="0.25">
      <c r="B8" s="59" t="s">
        <v>308</v>
      </c>
    </row>
    <row r="9" spans="1:12" ht="14.55" x14ac:dyDescent="0.25">
      <c r="B9" s="59"/>
    </row>
    <row r="10" spans="1:12" ht="15.25" x14ac:dyDescent="0.25">
      <c r="A10" s="11" t="s">
        <v>134</v>
      </c>
      <c r="B10" s="59"/>
    </row>
    <row r="11" spans="1:12" ht="14.55" x14ac:dyDescent="0.25">
      <c r="B11" s="59"/>
    </row>
    <row r="12" spans="1:12" ht="14.55" x14ac:dyDescent="0.25">
      <c r="A12" s="1" t="s">
        <v>309</v>
      </c>
      <c r="B12" s="59"/>
    </row>
    <row r="13" spans="1:12" ht="14.55" x14ac:dyDescent="0.25">
      <c r="B13" s="59"/>
    </row>
    <row r="14" spans="1:12" x14ac:dyDescent="0.2">
      <c r="B14" s="25"/>
      <c r="D14" s="9"/>
    </row>
    <row r="15" spans="1:12" x14ac:dyDescent="0.2">
      <c r="B15" s="25" t="s">
        <v>42</v>
      </c>
      <c r="D15" s="9"/>
    </row>
    <row r="16" spans="1:12" x14ac:dyDescent="0.2">
      <c r="B16" s="25" t="s">
        <v>42</v>
      </c>
      <c r="D16" s="9"/>
    </row>
    <row r="17" spans="1:5" x14ac:dyDescent="0.2">
      <c r="B17" s="25" t="s">
        <v>42</v>
      </c>
      <c r="D17" s="9"/>
    </row>
    <row r="18" spans="1:5" x14ac:dyDescent="0.2">
      <c r="B18" s="25"/>
      <c r="D18" s="9"/>
    </row>
    <row r="19" spans="1:5" x14ac:dyDescent="0.2">
      <c r="B19" s="25" t="s">
        <v>42</v>
      </c>
      <c r="D19" s="9"/>
    </row>
    <row r="20" spans="1:5" x14ac:dyDescent="0.2">
      <c r="B20" s="25"/>
      <c r="D20" s="9"/>
    </row>
    <row r="21" spans="1:5" x14ac:dyDescent="0.2">
      <c r="B21" s="25" t="s">
        <v>42</v>
      </c>
      <c r="D21" s="9"/>
    </row>
    <row r="22" spans="1:5" x14ac:dyDescent="0.2">
      <c r="B22" s="25" t="s">
        <v>42</v>
      </c>
      <c r="D22" s="9"/>
    </row>
    <row r="23" spans="1:5" ht="14.55" x14ac:dyDescent="0.25">
      <c r="B23" s="25" t="s">
        <v>42</v>
      </c>
      <c r="D23" s="92" t="s">
        <v>307</v>
      </c>
      <c r="E23" s="83">
        <f>COUNTA(B14:B23)</f>
        <v>7</v>
      </c>
    </row>
    <row r="25" spans="1:5" ht="15.25" x14ac:dyDescent="0.25">
      <c r="A25" s="11" t="s">
        <v>93</v>
      </c>
    </row>
    <row r="27" spans="1:5" x14ac:dyDescent="0.2">
      <c r="A27" s="1" t="s">
        <v>275</v>
      </c>
    </row>
    <row r="29" spans="1:5" x14ac:dyDescent="0.2">
      <c r="B29" s="25"/>
      <c r="D29" s="9"/>
    </row>
    <row r="30" spans="1:5" x14ac:dyDescent="0.2">
      <c r="B30" s="25" t="s">
        <v>42</v>
      </c>
      <c r="D30" s="9"/>
    </row>
    <row r="31" spans="1:5" x14ac:dyDescent="0.2">
      <c r="B31" s="25" t="s">
        <v>42</v>
      </c>
      <c r="D31" s="9"/>
    </row>
    <row r="32" spans="1:5" x14ac:dyDescent="0.2">
      <c r="B32" s="25" t="s">
        <v>42</v>
      </c>
      <c r="D32" s="9"/>
    </row>
    <row r="33" spans="2:5" x14ac:dyDescent="0.2">
      <c r="B33" s="25"/>
      <c r="D33" s="9"/>
    </row>
    <row r="34" spans="2:5" x14ac:dyDescent="0.2">
      <c r="B34" s="25" t="s">
        <v>42</v>
      </c>
      <c r="D34" s="9"/>
    </row>
    <row r="35" spans="2:5" x14ac:dyDescent="0.2">
      <c r="B35" s="25"/>
      <c r="D35" s="9"/>
    </row>
    <row r="36" spans="2:5" x14ac:dyDescent="0.2">
      <c r="B36" s="25" t="s">
        <v>42</v>
      </c>
      <c r="D36" s="9"/>
    </row>
    <row r="37" spans="2:5" x14ac:dyDescent="0.2">
      <c r="B37" s="25" t="s">
        <v>42</v>
      </c>
      <c r="D37" s="9"/>
    </row>
    <row r="38" spans="2:5" ht="14.55" x14ac:dyDescent="0.25">
      <c r="B38" s="25" t="s">
        <v>42</v>
      </c>
      <c r="D38" s="92" t="s">
        <v>307</v>
      </c>
      <c r="E38" s="83"/>
    </row>
  </sheetData>
  <sheetProtection algorithmName="SHA-512" hashValue="dDU/zbeOCy+5zSk+vngZjaxYKLPxOdv7jbq8dDuTXTdy1i+Erva9bWxROw4YWcL+EFbhw/vSUir7eX6FwHLlTA==" saltValue="emP9al0jNzlPDqncMHYWrw==" spinCount="100000" sheet="1" objects="1" scenarios="1" selectLockedCells="1"/>
  <mergeCells count="1">
    <mergeCell ref="F2:L2"/>
  </mergeCells>
  <hyperlinks>
    <hyperlink ref="F2" r:id="rId1" xr:uid="{7FE1427A-2B3B-4439-B936-EACB1C519050}"/>
  </hyperlinks>
  <pageMargins left="0.7" right="0.7"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81CB-7C71-4E04-9294-B23146E99687}">
  <dimension ref="A1:M55"/>
  <sheetViews>
    <sheetView showGridLines="0" zoomScale="110" zoomScaleNormal="110" workbookViewId="0">
      <selection activeCell="G2" sqref="G2:M2"/>
    </sheetView>
  </sheetViews>
  <sheetFormatPr baseColWidth="10" defaultColWidth="11.375" defaultRowHeight="13.85" x14ac:dyDescent="0.2"/>
  <cols>
    <col min="1" max="1" width="11.375" style="1"/>
    <col min="2" max="4" width="18.375" style="1" customWidth="1"/>
    <col min="5" max="5" width="16.625" style="1" customWidth="1"/>
    <col min="6" max="16384" width="11.375" style="1"/>
  </cols>
  <sheetData>
    <row r="1" spans="1:13" ht="22.85" x14ac:dyDescent="0.35">
      <c r="A1" s="8" t="s">
        <v>550</v>
      </c>
      <c r="F1" s="79" t="s">
        <v>458</v>
      </c>
    </row>
    <row r="2" spans="1:13" ht="15.95" x14ac:dyDescent="0.3">
      <c r="G2" s="213" t="s">
        <v>455</v>
      </c>
      <c r="H2" s="213"/>
      <c r="I2" s="213"/>
      <c r="J2" s="213"/>
      <c r="K2" s="213"/>
      <c r="L2" s="213"/>
      <c r="M2" s="213"/>
    </row>
    <row r="3" spans="1:13" ht="15.25" x14ac:dyDescent="0.25">
      <c r="A3" s="11" t="s">
        <v>92</v>
      </c>
    </row>
    <row r="5" spans="1:13" ht="14.55" x14ac:dyDescent="0.25">
      <c r="A5" s="1" t="s">
        <v>312</v>
      </c>
    </row>
    <row r="7" spans="1:13" x14ac:dyDescent="0.2">
      <c r="A7" s="1" t="s">
        <v>311</v>
      </c>
    </row>
    <row r="8" spans="1:13" ht="14.55" x14ac:dyDescent="0.25">
      <c r="B8" s="59" t="s">
        <v>320</v>
      </c>
    </row>
    <row r="9" spans="1:13" ht="14.55" x14ac:dyDescent="0.25">
      <c r="B9" s="59"/>
    </row>
    <row r="10" spans="1:13" ht="15.25" x14ac:dyDescent="0.25">
      <c r="A10" s="11" t="s">
        <v>134</v>
      </c>
      <c r="B10" s="59"/>
    </row>
    <row r="11" spans="1:13" ht="14.55" x14ac:dyDescent="0.25">
      <c r="B11" s="59"/>
    </row>
    <row r="12" spans="1:13" ht="14.55" x14ac:dyDescent="0.25">
      <c r="A12" s="1" t="s">
        <v>317</v>
      </c>
      <c r="B12" s="59"/>
    </row>
    <row r="13" spans="1:13" ht="14.55" x14ac:dyDescent="0.25">
      <c r="B13" s="59"/>
    </row>
    <row r="14" spans="1:13" ht="14.55" x14ac:dyDescent="0.25">
      <c r="B14" s="61" t="s">
        <v>313</v>
      </c>
      <c r="C14" s="61" t="s">
        <v>314</v>
      </c>
      <c r="D14" s="61" t="s">
        <v>315</v>
      </c>
      <c r="E14" s="61" t="s">
        <v>315</v>
      </c>
    </row>
    <row r="15" spans="1:13" x14ac:dyDescent="0.2">
      <c r="B15" s="93">
        <v>12545</v>
      </c>
      <c r="C15" s="94">
        <v>0.05</v>
      </c>
      <c r="D15" s="93">
        <f>B15*C15</f>
        <v>627.25</v>
      </c>
      <c r="E15" s="95">
        <f>IF(ISERROR(D15),"non calculé",D15)</f>
        <v>627.25</v>
      </c>
    </row>
    <row r="16" spans="1:13" x14ac:dyDescent="0.2">
      <c r="B16" s="93">
        <v>24878</v>
      </c>
      <c r="C16" s="94">
        <v>0.11</v>
      </c>
      <c r="D16" s="93">
        <f t="shared" ref="D16:D23" si="0">B16*C16</f>
        <v>2736.58</v>
      </c>
      <c r="E16" s="95">
        <f t="shared" ref="E16:E23" si="1">IF(ISERROR(D16),"non calculé",D16)</f>
        <v>2736.58</v>
      </c>
    </row>
    <row r="17" spans="1:5" x14ac:dyDescent="0.2">
      <c r="B17" s="93">
        <v>28798</v>
      </c>
      <c r="C17" s="94">
        <v>0.11</v>
      </c>
      <c r="D17" s="93">
        <f t="shared" si="0"/>
        <v>3167.78</v>
      </c>
      <c r="E17" s="95">
        <f t="shared" si="1"/>
        <v>3167.78</v>
      </c>
    </row>
    <row r="18" spans="1:5" x14ac:dyDescent="0.2">
      <c r="B18" s="93">
        <v>14526</v>
      </c>
      <c r="C18" s="94">
        <v>0.05</v>
      </c>
      <c r="D18" s="93">
        <f t="shared" si="0"/>
        <v>726.30000000000007</v>
      </c>
      <c r="E18" s="95">
        <f t="shared" si="1"/>
        <v>726.30000000000007</v>
      </c>
    </row>
    <row r="19" spans="1:5" ht="14.55" x14ac:dyDescent="0.25">
      <c r="B19" s="93">
        <v>9541</v>
      </c>
      <c r="C19" s="94" t="s">
        <v>316</v>
      </c>
      <c r="D19" s="96" t="e">
        <f t="shared" si="0"/>
        <v>#VALUE!</v>
      </c>
      <c r="E19" s="95" t="str">
        <f t="shared" si="1"/>
        <v>non calculé</v>
      </c>
    </row>
    <row r="20" spans="1:5" x14ac:dyDescent="0.2">
      <c r="B20" s="93">
        <v>18789</v>
      </c>
      <c r="C20" s="94">
        <v>7.0000000000000007E-2</v>
      </c>
      <c r="D20" s="93">
        <f t="shared" si="0"/>
        <v>1315.23</v>
      </c>
      <c r="E20" s="95">
        <f t="shared" si="1"/>
        <v>1315.23</v>
      </c>
    </row>
    <row r="21" spans="1:5" x14ac:dyDescent="0.2">
      <c r="B21" s="93">
        <v>25741</v>
      </c>
      <c r="C21" s="94">
        <v>0.11</v>
      </c>
      <c r="D21" s="93">
        <f t="shared" si="0"/>
        <v>2831.51</v>
      </c>
      <c r="E21" s="95">
        <f t="shared" si="1"/>
        <v>2831.51</v>
      </c>
    </row>
    <row r="22" spans="1:5" x14ac:dyDescent="0.2">
      <c r="B22" s="93">
        <v>33258</v>
      </c>
      <c r="C22" s="94">
        <v>0.15</v>
      </c>
      <c r="D22" s="93">
        <f t="shared" si="0"/>
        <v>4988.7</v>
      </c>
      <c r="E22" s="95">
        <f t="shared" si="1"/>
        <v>4988.7</v>
      </c>
    </row>
    <row r="23" spans="1:5" x14ac:dyDescent="0.2">
      <c r="B23" s="93">
        <v>57899</v>
      </c>
      <c r="C23" s="94">
        <v>0.25</v>
      </c>
      <c r="D23" s="93">
        <f t="shared" si="0"/>
        <v>14474.75</v>
      </c>
      <c r="E23" s="95">
        <f t="shared" si="1"/>
        <v>14474.75</v>
      </c>
    </row>
    <row r="25" spans="1:5" ht="15.25" x14ac:dyDescent="0.25">
      <c r="A25" s="11" t="s">
        <v>318</v>
      </c>
      <c r="B25" s="59"/>
    </row>
    <row r="26" spans="1:5" ht="14.55" x14ac:dyDescent="0.25">
      <c r="B26" s="59"/>
    </row>
    <row r="27" spans="1:5" ht="14.55" x14ac:dyDescent="0.25">
      <c r="A27" s="1" t="s">
        <v>412</v>
      </c>
      <c r="B27" s="59"/>
    </row>
    <row r="28" spans="1:5" ht="14.55" x14ac:dyDescent="0.25">
      <c r="B28" s="59"/>
    </row>
    <row r="29" spans="1:5" ht="14.55" x14ac:dyDescent="0.25">
      <c r="B29" s="61" t="s">
        <v>313</v>
      </c>
      <c r="C29" s="61" t="s">
        <v>314</v>
      </c>
      <c r="D29" s="61" t="s">
        <v>315</v>
      </c>
      <c r="E29" s="61" t="s">
        <v>315</v>
      </c>
    </row>
    <row r="30" spans="1:5" x14ac:dyDescent="0.2">
      <c r="B30" s="93">
        <v>12545</v>
      </c>
      <c r="C30" s="94">
        <v>0.05</v>
      </c>
      <c r="D30" s="93">
        <f>B30*C30</f>
        <v>627.25</v>
      </c>
      <c r="E30" s="95">
        <f>IF(ISERROR(D30),"",D30)</f>
        <v>627.25</v>
      </c>
    </row>
    <row r="31" spans="1:5" x14ac:dyDescent="0.2">
      <c r="B31" s="93">
        <v>24878</v>
      </c>
      <c r="C31" s="94">
        <v>0.11</v>
      </c>
      <c r="D31" s="93">
        <f t="shared" ref="D31:D38" si="2">B31*C31</f>
        <v>2736.58</v>
      </c>
      <c r="E31" s="95">
        <f t="shared" ref="E31:E38" si="3">IF(ISERROR(D31),"",D31)</f>
        <v>2736.58</v>
      </c>
    </row>
    <row r="32" spans="1:5" x14ac:dyDescent="0.2">
      <c r="B32" s="93">
        <v>28798</v>
      </c>
      <c r="C32" s="94">
        <v>0.11</v>
      </c>
      <c r="D32" s="93">
        <f t="shared" si="2"/>
        <v>3167.78</v>
      </c>
      <c r="E32" s="95">
        <f t="shared" si="3"/>
        <v>3167.78</v>
      </c>
    </row>
    <row r="33" spans="1:5" x14ac:dyDescent="0.2">
      <c r="B33" s="93">
        <v>14526</v>
      </c>
      <c r="C33" s="94">
        <v>0.05</v>
      </c>
      <c r="D33" s="93">
        <f t="shared" si="2"/>
        <v>726.30000000000007</v>
      </c>
      <c r="E33" s="95">
        <f t="shared" si="3"/>
        <v>726.30000000000007</v>
      </c>
    </row>
    <row r="34" spans="1:5" ht="14.55" x14ac:dyDescent="0.25">
      <c r="B34" s="93">
        <v>9541</v>
      </c>
      <c r="C34" s="94" t="s">
        <v>316</v>
      </c>
      <c r="D34" s="96" t="e">
        <f t="shared" si="2"/>
        <v>#VALUE!</v>
      </c>
      <c r="E34" s="95" t="str">
        <f t="shared" si="3"/>
        <v/>
      </c>
    </row>
    <row r="35" spans="1:5" x14ac:dyDescent="0.2">
      <c r="B35" s="93">
        <v>18789</v>
      </c>
      <c r="C35" s="94">
        <v>7.0000000000000007E-2</v>
      </c>
      <c r="D35" s="93">
        <f t="shared" si="2"/>
        <v>1315.23</v>
      </c>
      <c r="E35" s="95">
        <f t="shared" si="3"/>
        <v>1315.23</v>
      </c>
    </row>
    <row r="36" spans="1:5" x14ac:dyDescent="0.2">
      <c r="B36" s="93">
        <v>25741</v>
      </c>
      <c r="C36" s="94">
        <v>0.11</v>
      </c>
      <c r="D36" s="93">
        <f t="shared" si="2"/>
        <v>2831.51</v>
      </c>
      <c r="E36" s="95">
        <f t="shared" si="3"/>
        <v>2831.51</v>
      </c>
    </row>
    <row r="37" spans="1:5" x14ac:dyDescent="0.2">
      <c r="B37" s="93">
        <v>33258</v>
      </c>
      <c r="C37" s="94">
        <v>0.15</v>
      </c>
      <c r="D37" s="93">
        <f t="shared" si="2"/>
        <v>4988.7</v>
      </c>
      <c r="E37" s="95">
        <f t="shared" si="3"/>
        <v>4988.7</v>
      </c>
    </row>
    <row r="38" spans="1:5" x14ac:dyDescent="0.2">
      <c r="B38" s="93">
        <v>57899</v>
      </c>
      <c r="C38" s="94">
        <v>0.25</v>
      </c>
      <c r="D38" s="93">
        <f t="shared" si="2"/>
        <v>14474.75</v>
      </c>
      <c r="E38" s="95">
        <f t="shared" si="3"/>
        <v>14474.75</v>
      </c>
    </row>
    <row r="40" spans="1:5" ht="15.25" x14ac:dyDescent="0.25">
      <c r="A40" s="11" t="s">
        <v>93</v>
      </c>
    </row>
    <row r="42" spans="1:5" x14ac:dyDescent="0.2">
      <c r="A42" s="1" t="s">
        <v>319</v>
      </c>
    </row>
    <row r="44" spans="1:5" ht="14.55" x14ac:dyDescent="0.25">
      <c r="B44" s="61" t="s">
        <v>313</v>
      </c>
      <c r="C44" s="61" t="s">
        <v>314</v>
      </c>
      <c r="D44" s="61" t="s">
        <v>315</v>
      </c>
      <c r="E44" s="61" t="s">
        <v>315</v>
      </c>
    </row>
    <row r="45" spans="1:5" x14ac:dyDescent="0.2">
      <c r="B45" s="93">
        <v>12545</v>
      </c>
      <c r="C45" s="94">
        <v>0.05</v>
      </c>
      <c r="D45" s="93">
        <f>B45*C45</f>
        <v>627.25</v>
      </c>
      <c r="E45" s="95"/>
    </row>
    <row r="46" spans="1:5" x14ac:dyDescent="0.2">
      <c r="B46" s="93">
        <v>24878</v>
      </c>
      <c r="C46" s="94">
        <v>0.11</v>
      </c>
      <c r="D46" s="93">
        <f t="shared" ref="D46:D53" si="4">B46*C46</f>
        <v>2736.58</v>
      </c>
      <c r="E46" s="95"/>
    </row>
    <row r="47" spans="1:5" x14ac:dyDescent="0.2">
      <c r="B47" s="93">
        <v>28798</v>
      </c>
      <c r="C47" s="94">
        <v>0.11</v>
      </c>
      <c r="D47" s="93">
        <f t="shared" si="4"/>
        <v>3167.78</v>
      </c>
      <c r="E47" s="95"/>
    </row>
    <row r="48" spans="1:5" x14ac:dyDescent="0.2">
      <c r="B48" s="93">
        <v>14526</v>
      </c>
      <c r="C48" s="94">
        <v>0.05</v>
      </c>
      <c r="D48" s="93">
        <f t="shared" si="4"/>
        <v>726.30000000000007</v>
      </c>
      <c r="E48" s="95"/>
    </row>
    <row r="49" spans="1:5" ht="14.55" x14ac:dyDescent="0.25">
      <c r="B49" s="93">
        <v>9541</v>
      </c>
      <c r="C49" s="94" t="s">
        <v>316</v>
      </c>
      <c r="D49" s="96" t="e">
        <f t="shared" si="4"/>
        <v>#VALUE!</v>
      </c>
      <c r="E49" s="95"/>
    </row>
    <row r="50" spans="1:5" x14ac:dyDescent="0.2">
      <c r="B50" s="93">
        <v>18789</v>
      </c>
      <c r="C50" s="94">
        <v>7.0000000000000007E-2</v>
      </c>
      <c r="D50" s="93">
        <f t="shared" si="4"/>
        <v>1315.23</v>
      </c>
      <c r="E50" s="95"/>
    </row>
    <row r="51" spans="1:5" x14ac:dyDescent="0.2">
      <c r="B51" s="93">
        <v>25741</v>
      </c>
      <c r="C51" s="94">
        <v>0.11</v>
      </c>
      <c r="D51" s="93">
        <f t="shared" si="4"/>
        <v>2831.51</v>
      </c>
      <c r="E51" s="95"/>
    </row>
    <row r="52" spans="1:5" x14ac:dyDescent="0.2">
      <c r="B52" s="93">
        <v>33258</v>
      </c>
      <c r="C52" s="94">
        <v>0.15</v>
      </c>
      <c r="D52" s="93">
        <f t="shared" si="4"/>
        <v>4988.7</v>
      </c>
      <c r="E52" s="95"/>
    </row>
    <row r="53" spans="1:5" x14ac:dyDescent="0.2">
      <c r="B53" s="93">
        <v>57899</v>
      </c>
      <c r="C53" s="94">
        <v>0.25</v>
      </c>
      <c r="D53" s="93">
        <f t="shared" si="4"/>
        <v>14474.75</v>
      </c>
      <c r="E53" s="95"/>
    </row>
    <row r="55" spans="1:5" ht="14.55" x14ac:dyDescent="0.25">
      <c r="A55" s="1" t="s">
        <v>413</v>
      </c>
    </row>
  </sheetData>
  <sheetProtection algorithmName="SHA-512" hashValue="EyAygIZoFnj+mCe3V5yZg9ypZ4IrrTL732ASIEZ6i5tZyvJ+OSMIWJ+0lBu2qd/oNJ1cHHbzcMEs6H40sgmXKA==" saltValue="ybYEVdC5KxhNFEBp3tHVxQ==" spinCount="100000" sheet="1" objects="1" scenarios="1" selectLockedCells="1"/>
  <mergeCells count="1">
    <mergeCell ref="G2:M2"/>
  </mergeCells>
  <hyperlinks>
    <hyperlink ref="G2" r:id="rId1" xr:uid="{B558CAF4-76FB-4411-A92D-4B2B556C9269}"/>
  </hyperlinks>
  <pageMargins left="0.7" right="0.7"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FA093-76FD-4F24-9754-7981E3746D1C}">
  <dimension ref="A1:K50"/>
  <sheetViews>
    <sheetView showGridLines="0" topLeftCell="B1" zoomScale="110" zoomScaleNormal="110" workbookViewId="0">
      <selection activeCell="E2" sqref="E2:K2"/>
    </sheetView>
  </sheetViews>
  <sheetFormatPr baseColWidth="10" defaultColWidth="11.375" defaultRowHeight="13.85" x14ac:dyDescent="0.2"/>
  <cols>
    <col min="1" max="1" width="35.375" style="1" customWidth="1"/>
    <col min="2" max="2" width="18.375" style="1" customWidth="1"/>
    <col min="3" max="9" width="23" style="1" customWidth="1"/>
    <col min="10" max="16384" width="11.375" style="1"/>
  </cols>
  <sheetData>
    <row r="1" spans="1:11" ht="22.85" x14ac:dyDescent="0.35">
      <c r="A1" s="8" t="s">
        <v>551</v>
      </c>
      <c r="D1" s="79" t="s">
        <v>458</v>
      </c>
    </row>
    <row r="2" spans="1:11" ht="15.95" x14ac:dyDescent="0.3">
      <c r="E2" s="212" t="s">
        <v>455</v>
      </c>
      <c r="F2" s="212"/>
      <c r="G2" s="212"/>
      <c r="H2" s="212"/>
      <c r="I2" s="212"/>
      <c r="J2" s="212"/>
      <c r="K2" s="212"/>
    </row>
    <row r="3" spans="1:11" ht="15.25" x14ac:dyDescent="0.25">
      <c r="A3" s="11" t="s">
        <v>92</v>
      </c>
    </row>
    <row r="5" spans="1:11" ht="14.55" x14ac:dyDescent="0.25">
      <c r="A5" s="1" t="s">
        <v>322</v>
      </c>
    </row>
    <row r="6" spans="1:11" x14ac:dyDescent="0.2">
      <c r="A6" s="1" t="s">
        <v>321</v>
      </c>
    </row>
    <row r="7" spans="1:11" x14ac:dyDescent="0.2">
      <c r="A7" s="1" t="s">
        <v>414</v>
      </c>
    </row>
    <row r="9" spans="1:11" ht="14.55" x14ac:dyDescent="0.25">
      <c r="A9" s="2" t="s">
        <v>323</v>
      </c>
    </row>
    <row r="10" spans="1:11" x14ac:dyDescent="0.2">
      <c r="A10" s="97" t="s">
        <v>324</v>
      </c>
    </row>
    <row r="11" spans="1:11" x14ac:dyDescent="0.2">
      <c r="A11" s="97" t="s">
        <v>325</v>
      </c>
    </row>
    <row r="12" spans="1:11" x14ac:dyDescent="0.2">
      <c r="A12" s="97" t="s">
        <v>326</v>
      </c>
    </row>
    <row r="13" spans="1:11" x14ac:dyDescent="0.2">
      <c r="A13" s="97"/>
    </row>
    <row r="14" spans="1:11" ht="14.55" x14ac:dyDescent="0.25">
      <c r="A14" s="98" t="s">
        <v>333</v>
      </c>
    </row>
    <row r="16" spans="1:11" ht="15.25" x14ac:dyDescent="0.25">
      <c r="A16" s="11" t="s">
        <v>134</v>
      </c>
      <c r="B16" s="59"/>
    </row>
    <row r="17" spans="1:4" ht="14.55" x14ac:dyDescent="0.25">
      <c r="B17" s="59"/>
    </row>
    <row r="18" spans="1:4" ht="14.55" x14ac:dyDescent="0.25">
      <c r="A18" s="1" t="s">
        <v>334</v>
      </c>
      <c r="B18" s="59"/>
    </row>
    <row r="19" spans="1:4" ht="14.55" x14ac:dyDescent="0.25">
      <c r="B19" s="59"/>
    </row>
    <row r="20" spans="1:4" ht="14.55" x14ac:dyDescent="0.25">
      <c r="A20" s="99" t="s">
        <v>332</v>
      </c>
      <c r="B20" s="100">
        <v>0.05</v>
      </c>
    </row>
    <row r="21" spans="1:4" ht="14.55" x14ac:dyDescent="0.25">
      <c r="B21" s="59"/>
    </row>
    <row r="22" spans="1:4" ht="14.55" x14ac:dyDescent="0.25">
      <c r="B22" s="85"/>
      <c r="C22" s="61" t="s">
        <v>330</v>
      </c>
      <c r="D22" s="61" t="s">
        <v>331</v>
      </c>
    </row>
    <row r="23" spans="1:4" ht="14.55" x14ac:dyDescent="0.25">
      <c r="B23" s="16" t="s">
        <v>327</v>
      </c>
      <c r="C23" s="101">
        <v>9.9</v>
      </c>
      <c r="D23" s="102">
        <f>C23*$B$20</f>
        <v>0.49500000000000005</v>
      </c>
    </row>
    <row r="24" spans="1:4" ht="14.55" x14ac:dyDescent="0.25">
      <c r="B24" s="16" t="s">
        <v>328</v>
      </c>
      <c r="C24" s="101">
        <v>35.200000000000003</v>
      </c>
      <c r="D24" s="102">
        <f t="shared" ref="D24:D25" si="0">C24*$B$20</f>
        <v>1.7600000000000002</v>
      </c>
    </row>
    <row r="25" spans="1:4" ht="14.55" x14ac:dyDescent="0.25">
      <c r="B25" s="16" t="s">
        <v>329</v>
      </c>
      <c r="C25" s="101">
        <v>7.9</v>
      </c>
      <c r="D25" s="102">
        <f t="shared" si="0"/>
        <v>0.39500000000000002</v>
      </c>
    </row>
    <row r="27" spans="1:4" ht="15.25" x14ac:dyDescent="0.25">
      <c r="A27" s="11" t="s">
        <v>93</v>
      </c>
    </row>
    <row r="29" spans="1:4" x14ac:dyDescent="0.2">
      <c r="A29" s="1" t="s">
        <v>275</v>
      </c>
    </row>
    <row r="31" spans="1:4" ht="14.55" x14ac:dyDescent="0.25">
      <c r="A31" s="99" t="s">
        <v>332</v>
      </c>
      <c r="B31" s="100">
        <v>0.05</v>
      </c>
    </row>
    <row r="32" spans="1:4" ht="14.55" x14ac:dyDescent="0.25">
      <c r="B32" s="59"/>
    </row>
    <row r="33" spans="1:9" ht="14.55" x14ac:dyDescent="0.25">
      <c r="B33" s="85"/>
      <c r="C33" s="61" t="s">
        <v>330</v>
      </c>
      <c r="D33" s="61" t="s">
        <v>331</v>
      </c>
    </row>
    <row r="34" spans="1:9" ht="14.55" x14ac:dyDescent="0.25">
      <c r="B34" s="16" t="s">
        <v>327</v>
      </c>
      <c r="C34" s="101">
        <v>9.9</v>
      </c>
      <c r="D34" s="102"/>
    </row>
    <row r="35" spans="1:9" ht="14.55" x14ac:dyDescent="0.25">
      <c r="B35" s="16" t="s">
        <v>328</v>
      </c>
      <c r="C35" s="101">
        <v>35.200000000000003</v>
      </c>
      <c r="D35" s="102"/>
    </row>
    <row r="36" spans="1:9" ht="14.55" x14ac:dyDescent="0.25">
      <c r="B36" s="16" t="s">
        <v>329</v>
      </c>
      <c r="C36" s="101">
        <v>7.9</v>
      </c>
      <c r="D36" s="102"/>
    </row>
    <row r="38" spans="1:9" ht="15.25" x14ac:dyDescent="0.25">
      <c r="A38" s="11" t="s">
        <v>318</v>
      </c>
      <c r="B38" s="59"/>
    </row>
    <row r="39" spans="1:9" ht="14.55" x14ac:dyDescent="0.25">
      <c r="B39" s="59"/>
    </row>
    <row r="40" spans="1:9" s="51" customFormat="1" ht="29.1" x14ac:dyDescent="0.25">
      <c r="B40" s="103"/>
      <c r="C40" s="104" t="s">
        <v>335</v>
      </c>
      <c r="D40" s="104" t="s">
        <v>336</v>
      </c>
      <c r="E40" s="104" t="s">
        <v>337</v>
      </c>
      <c r="F40" s="105" t="s">
        <v>338</v>
      </c>
      <c r="G40" s="106" t="s">
        <v>339</v>
      </c>
      <c r="H40" s="106" t="s">
        <v>340</v>
      </c>
      <c r="I40" s="106" t="s">
        <v>341</v>
      </c>
    </row>
    <row r="41" spans="1:9" ht="14.55" x14ac:dyDescent="0.25">
      <c r="B41" s="16" t="s">
        <v>327</v>
      </c>
      <c r="C41" s="101">
        <v>9.6999999999999993</v>
      </c>
      <c r="D41" s="101">
        <v>9.9</v>
      </c>
      <c r="E41" s="101">
        <v>5.5</v>
      </c>
      <c r="F41" s="107">
        <v>0.05</v>
      </c>
      <c r="G41" s="102">
        <f>C41+C41*$F41</f>
        <v>10.184999999999999</v>
      </c>
      <c r="H41" s="102">
        <f t="shared" ref="H41:H43" si="1">D41+D41*$F41</f>
        <v>10.395</v>
      </c>
      <c r="I41" s="102">
        <f t="shared" ref="I41:I43" si="2">E41+E41*$F41</f>
        <v>5.7750000000000004</v>
      </c>
    </row>
    <row r="42" spans="1:9" ht="14.55" x14ac:dyDescent="0.25">
      <c r="B42" s="16" t="s">
        <v>328</v>
      </c>
      <c r="C42" s="101">
        <v>33</v>
      </c>
      <c r="D42" s="101">
        <v>35.200000000000003</v>
      </c>
      <c r="E42" s="101">
        <v>25.2</v>
      </c>
      <c r="F42" s="107">
        <v>0.04</v>
      </c>
      <c r="G42" s="102">
        <f t="shared" ref="G42:G43" si="3">C42+C42*$F42</f>
        <v>34.32</v>
      </c>
      <c r="H42" s="102">
        <f t="shared" si="1"/>
        <v>36.608000000000004</v>
      </c>
      <c r="I42" s="102">
        <f t="shared" si="2"/>
        <v>26.207999999999998</v>
      </c>
    </row>
    <row r="43" spans="1:9" ht="14.55" x14ac:dyDescent="0.25">
      <c r="B43" s="16" t="s">
        <v>329</v>
      </c>
      <c r="C43" s="101">
        <v>7.3</v>
      </c>
      <c r="D43" s="101">
        <v>7.9</v>
      </c>
      <c r="E43" s="101">
        <v>5.0999999999999996</v>
      </c>
      <c r="F43" s="107">
        <v>3.7999999999999999E-2</v>
      </c>
      <c r="G43" s="102">
        <f t="shared" si="3"/>
        <v>7.5773999999999999</v>
      </c>
      <c r="H43" s="102">
        <f t="shared" si="1"/>
        <v>8.2002000000000006</v>
      </c>
      <c r="I43" s="102">
        <f t="shared" si="2"/>
        <v>5.2937999999999992</v>
      </c>
    </row>
    <row r="44" spans="1:9" x14ac:dyDescent="0.2">
      <c r="F44" s="108"/>
    </row>
    <row r="45" spans="1:9" x14ac:dyDescent="0.2">
      <c r="A45" s="1" t="s">
        <v>275</v>
      </c>
      <c r="F45" s="108"/>
    </row>
    <row r="46" spans="1:9" x14ac:dyDescent="0.2">
      <c r="F46" s="108"/>
    </row>
    <row r="47" spans="1:9" s="51" customFormat="1" ht="29.1" x14ac:dyDescent="0.25">
      <c r="B47" s="103"/>
      <c r="C47" s="104" t="s">
        <v>335</v>
      </c>
      <c r="D47" s="104" t="s">
        <v>336</v>
      </c>
      <c r="E47" s="104" t="s">
        <v>337</v>
      </c>
      <c r="F47" s="105" t="s">
        <v>338</v>
      </c>
      <c r="G47" s="106" t="s">
        <v>339</v>
      </c>
      <c r="H47" s="106" t="s">
        <v>340</v>
      </c>
      <c r="I47" s="106" t="s">
        <v>341</v>
      </c>
    </row>
    <row r="48" spans="1:9" ht="14.55" x14ac:dyDescent="0.25">
      <c r="B48" s="16" t="s">
        <v>327</v>
      </c>
      <c r="C48" s="101">
        <v>9.6999999999999993</v>
      </c>
      <c r="D48" s="101">
        <v>9.9</v>
      </c>
      <c r="E48" s="101">
        <v>5.5</v>
      </c>
      <c r="F48" s="107">
        <v>0.05</v>
      </c>
      <c r="G48" s="102"/>
      <c r="H48" s="102"/>
      <c r="I48" s="102"/>
    </row>
    <row r="49" spans="2:9" ht="14.55" x14ac:dyDescent="0.25">
      <c r="B49" s="16" t="s">
        <v>328</v>
      </c>
      <c r="C49" s="101">
        <v>33</v>
      </c>
      <c r="D49" s="101">
        <v>35.200000000000003</v>
      </c>
      <c r="E49" s="101">
        <v>25.2</v>
      </c>
      <c r="F49" s="107">
        <v>0.04</v>
      </c>
      <c r="G49" s="102"/>
      <c r="H49" s="102"/>
      <c r="I49" s="102"/>
    </row>
    <row r="50" spans="2:9" ht="14.55" x14ac:dyDescent="0.25">
      <c r="B50" s="16" t="s">
        <v>329</v>
      </c>
      <c r="C50" s="101">
        <v>7.3</v>
      </c>
      <c r="D50" s="101">
        <v>7.9</v>
      </c>
      <c r="E50" s="101">
        <v>5.0999999999999996</v>
      </c>
      <c r="F50" s="107">
        <v>3.7999999999999999E-2</v>
      </c>
      <c r="G50" s="102"/>
      <c r="H50" s="102"/>
      <c r="I50" s="102"/>
    </row>
  </sheetData>
  <sheetProtection algorithmName="SHA-512" hashValue="u/Q45avpEcm3EL+S/q1rx1fjL0m8JPTlezobW/vXLyY+uZ2djnrDDRa+TK11UbB56gn3sja+OoFekMxChaHE8w==" saltValue="QPqEYw0dANYg1nSHVLULbQ==" spinCount="100000" sheet="1" objects="1" scenarios="1" selectLockedCells="1"/>
  <mergeCells count="1">
    <mergeCell ref="E2:K2"/>
  </mergeCells>
  <hyperlinks>
    <hyperlink ref="E2" r:id="rId1" xr:uid="{51E27FA0-23FC-4468-8F4A-40B277046700}"/>
  </hyperlinks>
  <pageMargins left="0.7" right="0.7"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F1E58-3DFC-4983-9689-F45A5C1F2281}">
  <dimension ref="A1:L32"/>
  <sheetViews>
    <sheetView showGridLines="0" zoomScale="110" zoomScaleNormal="110" workbookViewId="0">
      <selection activeCell="F2" sqref="F2:L2"/>
    </sheetView>
  </sheetViews>
  <sheetFormatPr baseColWidth="10" defaultColWidth="11.375" defaultRowHeight="13.85" x14ac:dyDescent="0.2"/>
  <cols>
    <col min="1" max="1" width="13.25" style="1" customWidth="1"/>
    <col min="2" max="6" width="17.875" style="1" customWidth="1"/>
    <col min="7" max="9" width="23" style="1" customWidth="1"/>
    <col min="10" max="16384" width="11.375" style="1"/>
  </cols>
  <sheetData>
    <row r="1" spans="1:12" ht="22.85" x14ac:dyDescent="0.35">
      <c r="A1" s="8" t="s">
        <v>552</v>
      </c>
      <c r="E1" s="79" t="s">
        <v>458</v>
      </c>
    </row>
    <row r="2" spans="1:12" ht="15.95" x14ac:dyDescent="0.3">
      <c r="F2" s="212" t="s">
        <v>455</v>
      </c>
      <c r="G2" s="212"/>
      <c r="H2" s="212"/>
      <c r="I2" s="212"/>
      <c r="J2" s="212"/>
      <c r="K2" s="212"/>
      <c r="L2" s="212"/>
    </row>
    <row r="3" spans="1:12" ht="15.25" x14ac:dyDescent="0.25">
      <c r="A3" s="11" t="s">
        <v>92</v>
      </c>
    </row>
    <row r="5" spans="1:12" x14ac:dyDescent="0.2">
      <c r="A5" s="1" t="s">
        <v>342</v>
      </c>
    </row>
    <row r="7" spans="1:12" ht="14.55" x14ac:dyDescent="0.25">
      <c r="A7" s="2" t="s">
        <v>343</v>
      </c>
    </row>
    <row r="8" spans="1:12" x14ac:dyDescent="0.2">
      <c r="A8" s="97" t="s">
        <v>344</v>
      </c>
    </row>
    <row r="9" spans="1:12" x14ac:dyDescent="0.2">
      <c r="A9" s="97" t="s">
        <v>345</v>
      </c>
    </row>
    <row r="11" spans="1:12" x14ac:dyDescent="0.2">
      <c r="A11" s="1" t="s">
        <v>346</v>
      </c>
    </row>
    <row r="13" spans="1:12" ht="15.25" x14ac:dyDescent="0.25">
      <c r="A13" s="11" t="s">
        <v>134</v>
      </c>
    </row>
    <row r="16" spans="1:12" ht="14.55" x14ac:dyDescent="0.2">
      <c r="B16" s="109" t="s">
        <v>23</v>
      </c>
      <c r="C16" s="110" t="s">
        <v>24</v>
      </c>
      <c r="D16" s="110" t="s">
        <v>25</v>
      </c>
      <c r="E16" s="111" t="s">
        <v>26</v>
      </c>
      <c r="F16" s="111" t="s">
        <v>27</v>
      </c>
    </row>
    <row r="17" spans="1:6" x14ac:dyDescent="0.2">
      <c r="B17" s="112">
        <v>42005</v>
      </c>
      <c r="C17" s="113">
        <v>12540</v>
      </c>
      <c r="D17" s="113">
        <v>13587</v>
      </c>
      <c r="E17" s="114">
        <f>C17-D17</f>
        <v>-1047</v>
      </c>
      <c r="F17" s="114">
        <f>E17</f>
        <v>-1047</v>
      </c>
    </row>
    <row r="18" spans="1:6" x14ac:dyDescent="0.2">
      <c r="B18" s="112">
        <v>42036</v>
      </c>
      <c r="C18" s="113">
        <v>9542</v>
      </c>
      <c r="D18" s="113">
        <v>14568</v>
      </c>
      <c r="E18" s="114">
        <f t="shared" ref="E18:E27" si="0">C18-D18</f>
        <v>-5026</v>
      </c>
      <c r="F18" s="114">
        <f t="shared" ref="F18:F27" si="1">F17+E18</f>
        <v>-6073</v>
      </c>
    </row>
    <row r="19" spans="1:6" x14ac:dyDescent="0.2">
      <c r="B19" s="112">
        <v>42064</v>
      </c>
      <c r="C19" s="113">
        <v>8745</v>
      </c>
      <c r="D19" s="113">
        <v>9854</v>
      </c>
      <c r="E19" s="114">
        <f t="shared" si="0"/>
        <v>-1109</v>
      </c>
      <c r="F19" s="114">
        <f t="shared" si="1"/>
        <v>-7182</v>
      </c>
    </row>
    <row r="20" spans="1:6" x14ac:dyDescent="0.2">
      <c r="B20" s="112">
        <v>42095</v>
      </c>
      <c r="C20" s="113">
        <v>10254</v>
      </c>
      <c r="D20" s="113">
        <v>13587</v>
      </c>
      <c r="E20" s="114">
        <f t="shared" si="0"/>
        <v>-3333</v>
      </c>
      <c r="F20" s="114">
        <f t="shared" si="1"/>
        <v>-10515</v>
      </c>
    </row>
    <row r="21" spans="1:6" x14ac:dyDescent="0.2">
      <c r="B21" s="112">
        <v>42125</v>
      </c>
      <c r="C21" s="113">
        <v>18542</v>
      </c>
      <c r="D21" s="113">
        <v>14568</v>
      </c>
      <c r="E21" s="114">
        <f t="shared" si="0"/>
        <v>3974</v>
      </c>
      <c r="F21" s="114">
        <f t="shared" si="1"/>
        <v>-6541</v>
      </c>
    </row>
    <row r="22" spans="1:6" x14ac:dyDescent="0.2">
      <c r="B22" s="112">
        <v>42156</v>
      </c>
      <c r="C22" s="113">
        <v>12578</v>
      </c>
      <c r="D22" s="113">
        <v>9854</v>
      </c>
      <c r="E22" s="114">
        <f t="shared" si="0"/>
        <v>2724</v>
      </c>
      <c r="F22" s="114">
        <f t="shared" si="1"/>
        <v>-3817</v>
      </c>
    </row>
    <row r="23" spans="1:6" x14ac:dyDescent="0.2">
      <c r="B23" s="112">
        <v>42186</v>
      </c>
      <c r="C23" s="113">
        <v>13587</v>
      </c>
      <c r="D23" s="113">
        <v>7895</v>
      </c>
      <c r="E23" s="114">
        <f t="shared" si="0"/>
        <v>5692</v>
      </c>
      <c r="F23" s="114">
        <f t="shared" si="1"/>
        <v>1875</v>
      </c>
    </row>
    <row r="24" spans="1:6" x14ac:dyDescent="0.2">
      <c r="B24" s="112">
        <v>42217</v>
      </c>
      <c r="C24" s="113">
        <v>14568</v>
      </c>
      <c r="D24" s="113">
        <v>9999</v>
      </c>
      <c r="E24" s="114">
        <f t="shared" si="0"/>
        <v>4569</v>
      </c>
      <c r="F24" s="114">
        <f t="shared" si="1"/>
        <v>6444</v>
      </c>
    </row>
    <row r="25" spans="1:6" x14ac:dyDescent="0.2">
      <c r="B25" s="112">
        <v>42248</v>
      </c>
      <c r="C25" s="113">
        <v>18477</v>
      </c>
      <c r="D25" s="113">
        <v>18542</v>
      </c>
      <c r="E25" s="114">
        <f t="shared" si="0"/>
        <v>-65</v>
      </c>
      <c r="F25" s="114">
        <f t="shared" si="1"/>
        <v>6379</v>
      </c>
    </row>
    <row r="26" spans="1:6" x14ac:dyDescent="0.2">
      <c r="B26" s="112">
        <v>42278</v>
      </c>
      <c r="C26" s="113">
        <v>7895</v>
      </c>
      <c r="D26" s="113">
        <v>12578</v>
      </c>
      <c r="E26" s="114">
        <f t="shared" si="0"/>
        <v>-4683</v>
      </c>
      <c r="F26" s="114">
        <f t="shared" si="1"/>
        <v>1696</v>
      </c>
    </row>
    <row r="27" spans="1:6" x14ac:dyDescent="0.2">
      <c r="B27" s="112">
        <v>42309</v>
      </c>
      <c r="C27" s="113">
        <v>9999</v>
      </c>
      <c r="D27" s="113">
        <v>12578</v>
      </c>
      <c r="E27" s="114">
        <f t="shared" si="0"/>
        <v>-2579</v>
      </c>
      <c r="F27" s="114">
        <f t="shared" si="1"/>
        <v>-883</v>
      </c>
    </row>
    <row r="30" spans="1:6" ht="15.25" x14ac:dyDescent="0.25">
      <c r="A30" s="11" t="s">
        <v>93</v>
      </c>
    </row>
    <row r="32" spans="1:6" x14ac:dyDescent="0.2">
      <c r="A32" s="1" t="s">
        <v>347</v>
      </c>
    </row>
  </sheetData>
  <sheetProtection algorithmName="SHA-512" hashValue="TWk9SZ7q+W/QpcdIi6V4XZqotv7EXoPsLMkYXlenjxRitRLEtgvJRQ4cj6rfIKFwUXIpmJ+fM03k9LicriyjLQ==" saltValue="m89NvA0+aZqCrNTHA7CrHg==" spinCount="100000" sheet="1" objects="1" scenarios="1" selectLockedCells="1"/>
  <mergeCells count="1">
    <mergeCell ref="F2:L2"/>
  </mergeCells>
  <hyperlinks>
    <hyperlink ref="F2" r:id="rId1" xr:uid="{229A07C6-7A9C-4848-97C4-094D9A9AE6FB}"/>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45CD2-7B65-485B-9A28-5C3B22FFA534}">
  <dimension ref="A1:E30"/>
  <sheetViews>
    <sheetView showGridLines="0" zoomScale="110" zoomScaleNormal="110" workbookViewId="0">
      <selection activeCell="D10" sqref="D10"/>
    </sheetView>
  </sheetViews>
  <sheetFormatPr baseColWidth="10" defaultColWidth="11.375" defaultRowHeight="13.85" x14ac:dyDescent="0.2"/>
  <cols>
    <col min="1" max="2" width="11.375" style="1"/>
    <col min="3" max="3" width="48.5" style="1" bestFit="1" customWidth="1"/>
    <col min="4" max="4" width="24" style="1" customWidth="1"/>
    <col min="5" max="5" width="28.75" style="1" customWidth="1"/>
    <col min="6" max="8" width="11.375" style="1"/>
    <col min="9" max="9" width="11.375" style="1" customWidth="1"/>
    <col min="10" max="16384" width="11.375" style="1"/>
  </cols>
  <sheetData>
    <row r="1" spans="1:4" ht="22.85" x14ac:dyDescent="0.35">
      <c r="A1" s="8" t="s">
        <v>494</v>
      </c>
    </row>
    <row r="3" spans="1:4" ht="15.25" x14ac:dyDescent="0.25">
      <c r="A3" s="11" t="s">
        <v>92</v>
      </c>
    </row>
    <row r="5" spans="1:4" ht="14.55" x14ac:dyDescent="0.25">
      <c r="A5" s="115" t="s">
        <v>502</v>
      </c>
    </row>
    <row r="6" spans="1:4" x14ac:dyDescent="0.2">
      <c r="A6" s="115" t="s">
        <v>501</v>
      </c>
    </row>
    <row r="7" spans="1:4" x14ac:dyDescent="0.2">
      <c r="A7" s="115" t="s">
        <v>488</v>
      </c>
    </row>
    <row r="8" spans="1:4" x14ac:dyDescent="0.2">
      <c r="A8" s="1" t="s">
        <v>495</v>
      </c>
    </row>
    <row r="10" spans="1:4" ht="14.55" x14ac:dyDescent="0.25">
      <c r="C10" s="16" t="s">
        <v>489</v>
      </c>
      <c r="D10" s="172">
        <v>1125</v>
      </c>
    </row>
    <row r="11" spans="1:4" ht="14.55" x14ac:dyDescent="0.25">
      <c r="C11" s="16" t="s">
        <v>503</v>
      </c>
      <c r="D11" s="19">
        <v>1125</v>
      </c>
    </row>
    <row r="12" spans="1:4" ht="14.55" x14ac:dyDescent="0.25">
      <c r="C12" s="16" t="s">
        <v>490</v>
      </c>
      <c r="D12" s="20">
        <v>1125</v>
      </c>
    </row>
    <row r="14" spans="1:4" x14ac:dyDescent="0.2">
      <c r="A14" s="1" t="s">
        <v>497</v>
      </c>
    </row>
    <row r="16" spans="1:4" ht="15.25" x14ac:dyDescent="0.25">
      <c r="A16" s="11" t="s">
        <v>93</v>
      </c>
    </row>
    <row r="18" spans="1:5" ht="15.25" x14ac:dyDescent="0.25">
      <c r="A18" s="10" t="s">
        <v>94</v>
      </c>
    </row>
    <row r="19" spans="1:5" ht="9" customHeight="1" x14ac:dyDescent="0.2"/>
    <row r="20" spans="1:5" ht="9" customHeight="1" x14ac:dyDescent="0.2"/>
    <row r="21" spans="1:5" ht="48.85" customHeight="1" x14ac:dyDescent="0.2">
      <c r="C21" s="24" t="s">
        <v>97</v>
      </c>
      <c r="D21" s="14" t="s">
        <v>98</v>
      </c>
      <c r="E21" s="14" t="s">
        <v>454</v>
      </c>
    </row>
    <row r="22" spans="1:5" x14ac:dyDescent="0.2">
      <c r="C22" s="25">
        <v>46419</v>
      </c>
      <c r="D22" s="5" t="s">
        <v>100</v>
      </c>
      <c r="E22" s="72"/>
    </row>
    <row r="23" spans="1:5" x14ac:dyDescent="0.2">
      <c r="C23" s="25">
        <v>46419</v>
      </c>
      <c r="D23" s="5" t="s">
        <v>101</v>
      </c>
      <c r="E23" s="72"/>
    </row>
    <row r="24" spans="1:5" ht="6.25" customHeight="1" x14ac:dyDescent="0.2">
      <c r="C24" s="4"/>
    </row>
    <row r="25" spans="1:5" ht="6.25" customHeight="1" x14ac:dyDescent="0.2">
      <c r="C25" s="4"/>
    </row>
    <row r="26" spans="1:5" ht="15.25" x14ac:dyDescent="0.25">
      <c r="A26" s="11" t="s">
        <v>107</v>
      </c>
      <c r="C26" s="4"/>
    </row>
    <row r="27" spans="1:5" x14ac:dyDescent="0.2">
      <c r="C27" s="4"/>
    </row>
    <row r="28" spans="1:5" ht="43.65" x14ac:dyDescent="0.2">
      <c r="C28" s="24" t="s">
        <v>97</v>
      </c>
      <c r="D28" s="14" t="s">
        <v>98</v>
      </c>
      <c r="E28" s="14" t="s">
        <v>454</v>
      </c>
    </row>
    <row r="29" spans="1:5" x14ac:dyDescent="0.2">
      <c r="C29" s="25">
        <v>46419</v>
      </c>
      <c r="D29" s="5" t="s">
        <v>100</v>
      </c>
      <c r="E29" s="19">
        <v>46419</v>
      </c>
    </row>
    <row r="30" spans="1:5" x14ac:dyDescent="0.2">
      <c r="C30" s="25">
        <v>46419</v>
      </c>
      <c r="D30" s="5" t="s">
        <v>101</v>
      </c>
      <c r="E30" s="20">
        <v>46419</v>
      </c>
    </row>
  </sheetData>
  <sheetProtection formatCells="0"/>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FF8E6-AF5F-4D03-A631-D23373686EDA}">
  <dimension ref="A1:L63"/>
  <sheetViews>
    <sheetView showGridLines="0" zoomScale="110" zoomScaleNormal="110" workbookViewId="0">
      <selection activeCell="F2" sqref="F2:L2"/>
    </sheetView>
  </sheetViews>
  <sheetFormatPr baseColWidth="10" defaultColWidth="11.375" defaultRowHeight="13.85" x14ac:dyDescent="0.2"/>
  <cols>
    <col min="1" max="1" width="29.125" style="1" customWidth="1"/>
    <col min="2" max="7" width="12.875" style="1" customWidth="1"/>
    <col min="8" max="9" width="23" style="1" customWidth="1"/>
    <col min="10" max="16384" width="11.375" style="1"/>
  </cols>
  <sheetData>
    <row r="1" spans="1:12" ht="22.85" x14ac:dyDescent="0.35">
      <c r="A1" s="8" t="s">
        <v>553</v>
      </c>
      <c r="E1" s="79" t="s">
        <v>458</v>
      </c>
    </row>
    <row r="2" spans="1:12" ht="15.95" x14ac:dyDescent="0.3">
      <c r="F2" s="212" t="s">
        <v>455</v>
      </c>
      <c r="G2" s="212"/>
      <c r="H2" s="212"/>
      <c r="I2" s="212"/>
      <c r="J2" s="212"/>
      <c r="K2" s="212"/>
      <c r="L2" s="212"/>
    </row>
    <row r="3" spans="1:12" ht="15.25" x14ac:dyDescent="0.25">
      <c r="A3" s="11" t="s">
        <v>92</v>
      </c>
    </row>
    <row r="5" spans="1:12" ht="14.55" x14ac:dyDescent="0.25">
      <c r="A5" s="1" t="s">
        <v>376</v>
      </c>
    </row>
    <row r="7" spans="1:12" ht="14.55" x14ac:dyDescent="0.25">
      <c r="A7" s="1" t="s">
        <v>377</v>
      </c>
    </row>
    <row r="8" spans="1:12" x14ac:dyDescent="0.2">
      <c r="A8" s="1" t="s">
        <v>355</v>
      </c>
    </row>
    <row r="9" spans="1:12" x14ac:dyDescent="0.2">
      <c r="A9" s="1" t="s">
        <v>378</v>
      </c>
    </row>
    <row r="11" spans="1:12" ht="15.25" x14ac:dyDescent="0.25">
      <c r="A11" s="11" t="s">
        <v>134</v>
      </c>
    </row>
    <row r="13" spans="1:12" ht="14.55" x14ac:dyDescent="0.25">
      <c r="A13" s="2" t="s">
        <v>356</v>
      </c>
    </row>
    <row r="15" spans="1:12" s="115" customFormat="1" x14ac:dyDescent="0.2">
      <c r="A15" s="115" t="s">
        <v>348</v>
      </c>
    </row>
    <row r="16" spans="1:12" s="115" customFormat="1" x14ac:dyDescent="0.2">
      <c r="A16" s="115" t="s">
        <v>349</v>
      </c>
    </row>
    <row r="17" spans="1:7" s="115" customFormat="1" x14ac:dyDescent="0.2">
      <c r="A17" s="115" t="s">
        <v>352</v>
      </c>
    </row>
    <row r="18" spans="1:7" s="115" customFormat="1" x14ac:dyDescent="0.2">
      <c r="A18" s="115" t="s">
        <v>350</v>
      </c>
    </row>
    <row r="19" spans="1:7" s="115" customFormat="1" x14ac:dyDescent="0.2">
      <c r="A19" s="115" t="s">
        <v>351</v>
      </c>
    </row>
    <row r="20" spans="1:7" s="115" customFormat="1" x14ac:dyDescent="0.2">
      <c r="A20" s="115" t="s">
        <v>353</v>
      </c>
    </row>
    <row r="21" spans="1:7" s="115" customFormat="1" x14ac:dyDescent="0.2">
      <c r="A21" s="115" t="s">
        <v>354</v>
      </c>
    </row>
    <row r="22" spans="1:7" s="115" customFormat="1" x14ac:dyDescent="0.2"/>
    <row r="23" spans="1:7" s="115" customFormat="1" ht="14.55" x14ac:dyDescent="0.25">
      <c r="A23" s="116" t="s">
        <v>375</v>
      </c>
    </row>
    <row r="24" spans="1:7" s="115" customFormat="1" x14ac:dyDescent="0.2"/>
    <row r="25" spans="1:7" s="115" customFormat="1" x14ac:dyDescent="0.2">
      <c r="A25" s="115" t="s">
        <v>114</v>
      </c>
      <c r="B25" s="115" t="s">
        <v>357</v>
      </c>
      <c r="C25" s="115" t="s">
        <v>358</v>
      </c>
      <c r="D25" s="115" t="s">
        <v>359</v>
      </c>
      <c r="E25" s="115" t="s">
        <v>360</v>
      </c>
      <c r="F25" s="115" t="s">
        <v>361</v>
      </c>
      <c r="G25" s="115" t="s">
        <v>362</v>
      </c>
    </row>
    <row r="26" spans="1:7" s="115" customFormat="1" x14ac:dyDescent="0.2">
      <c r="A26" s="115">
        <v>1</v>
      </c>
      <c r="B26" s="115" t="s">
        <v>115</v>
      </c>
      <c r="C26" s="115" t="s">
        <v>63</v>
      </c>
      <c r="D26" s="115">
        <v>28</v>
      </c>
      <c r="E26" s="115" t="s">
        <v>363</v>
      </c>
      <c r="F26" s="115">
        <v>178</v>
      </c>
      <c r="G26" s="115">
        <v>70</v>
      </c>
    </row>
    <row r="27" spans="1:7" s="115" customFormat="1" x14ac:dyDescent="0.2">
      <c r="A27" s="115">
        <v>2</v>
      </c>
      <c r="B27" s="115" t="s">
        <v>364</v>
      </c>
      <c r="C27" s="115" t="s">
        <v>365</v>
      </c>
      <c r="D27" s="115">
        <v>31</v>
      </c>
      <c r="E27" s="115" t="s">
        <v>366</v>
      </c>
      <c r="F27" s="115">
        <v>163</v>
      </c>
      <c r="G27" s="115">
        <v>60</v>
      </c>
    </row>
    <row r="28" spans="1:7" s="115" customFormat="1" x14ac:dyDescent="0.2">
      <c r="A28" s="115">
        <v>3</v>
      </c>
      <c r="B28" s="115" t="s">
        <v>367</v>
      </c>
      <c r="C28" s="115" t="s">
        <v>368</v>
      </c>
      <c r="D28" s="115">
        <v>68</v>
      </c>
      <c r="E28" s="115" t="s">
        <v>363</v>
      </c>
      <c r="F28" s="115">
        <v>177</v>
      </c>
      <c r="G28" s="115">
        <v>76</v>
      </c>
    </row>
    <row r="29" spans="1:7" s="115" customFormat="1" x14ac:dyDescent="0.2">
      <c r="A29" s="115">
        <v>4</v>
      </c>
      <c r="B29" s="115" t="s">
        <v>369</v>
      </c>
      <c r="C29" s="115" t="s">
        <v>70</v>
      </c>
      <c r="D29" s="115">
        <v>45</v>
      </c>
      <c r="E29" s="115" t="s">
        <v>366</v>
      </c>
      <c r="F29" s="115">
        <v>170</v>
      </c>
      <c r="G29" s="115">
        <v>55</v>
      </c>
    </row>
    <row r="30" spans="1:7" s="115" customFormat="1" x14ac:dyDescent="0.2">
      <c r="A30" s="115">
        <v>5</v>
      </c>
      <c r="B30" s="115" t="s">
        <v>370</v>
      </c>
      <c r="C30" s="115" t="s">
        <v>371</v>
      </c>
      <c r="D30" s="115">
        <v>39</v>
      </c>
      <c r="E30" s="115" t="s">
        <v>366</v>
      </c>
      <c r="F30" s="115">
        <v>161</v>
      </c>
      <c r="G30" s="115">
        <v>62</v>
      </c>
    </row>
    <row r="31" spans="1:7" s="115" customFormat="1" x14ac:dyDescent="0.2">
      <c r="A31" s="115">
        <v>6</v>
      </c>
      <c r="B31" s="115" t="s">
        <v>372</v>
      </c>
      <c r="C31" s="115" t="s">
        <v>373</v>
      </c>
      <c r="D31" s="115">
        <v>49</v>
      </c>
      <c r="E31" s="115" t="s">
        <v>363</v>
      </c>
      <c r="F31" s="115">
        <v>177</v>
      </c>
      <c r="G31" s="115">
        <v>74</v>
      </c>
    </row>
    <row r="32" spans="1:7" s="115" customFormat="1" x14ac:dyDescent="0.2"/>
    <row r="33" spans="1:1" s="115" customFormat="1" ht="15.25" x14ac:dyDescent="0.25">
      <c r="A33" s="11" t="s">
        <v>93</v>
      </c>
    </row>
    <row r="34" spans="1:1" s="115" customFormat="1" x14ac:dyDescent="0.2"/>
    <row r="35" spans="1:1" s="115" customFormat="1" ht="14.55" x14ac:dyDescent="0.25">
      <c r="A35" s="2" t="s">
        <v>374</v>
      </c>
    </row>
    <row r="36" spans="1:1" s="115" customFormat="1" x14ac:dyDescent="0.2">
      <c r="A36" s="1"/>
    </row>
    <row r="37" spans="1:1" s="115" customFormat="1" x14ac:dyDescent="0.2">
      <c r="A37" s="115" t="s">
        <v>348</v>
      </c>
    </row>
    <row r="38" spans="1:1" s="115" customFormat="1" x14ac:dyDescent="0.2">
      <c r="A38" s="115" t="s">
        <v>349</v>
      </c>
    </row>
    <row r="39" spans="1:1" s="115" customFormat="1" x14ac:dyDescent="0.2">
      <c r="A39" s="115" t="s">
        <v>352</v>
      </c>
    </row>
    <row r="40" spans="1:1" s="115" customFormat="1" x14ac:dyDescent="0.2">
      <c r="A40" s="115" t="s">
        <v>350</v>
      </c>
    </row>
    <row r="41" spans="1:1" s="115" customFormat="1" x14ac:dyDescent="0.2">
      <c r="A41" s="115" t="s">
        <v>351</v>
      </c>
    </row>
    <row r="42" spans="1:1" s="115" customFormat="1" x14ac:dyDescent="0.2">
      <c r="A42" s="115" t="s">
        <v>353</v>
      </c>
    </row>
    <row r="43" spans="1:1" s="115" customFormat="1" x14ac:dyDescent="0.2">
      <c r="A43" s="115" t="s">
        <v>354</v>
      </c>
    </row>
    <row r="44" spans="1:1" s="115" customFormat="1" x14ac:dyDescent="0.2"/>
    <row r="45" spans="1:1" s="115" customFormat="1" x14ac:dyDescent="0.2"/>
    <row r="46" spans="1:1" s="115" customFormat="1" x14ac:dyDescent="0.2"/>
    <row r="47" spans="1:1" s="115" customFormat="1" x14ac:dyDescent="0.2"/>
    <row r="48" spans="1:1" s="115" customFormat="1" x14ac:dyDescent="0.2"/>
    <row r="49" s="115" customFormat="1" x14ac:dyDescent="0.2"/>
    <row r="50" s="115" customFormat="1" x14ac:dyDescent="0.2"/>
    <row r="51" s="115" customFormat="1" x14ac:dyDescent="0.2"/>
    <row r="52" s="115" customFormat="1" x14ac:dyDescent="0.2"/>
    <row r="53" s="115" customFormat="1" x14ac:dyDescent="0.2"/>
    <row r="54" s="115" customFormat="1" x14ac:dyDescent="0.2"/>
    <row r="55" s="115" customFormat="1" x14ac:dyDescent="0.2"/>
    <row r="56" s="115" customFormat="1" x14ac:dyDescent="0.2"/>
    <row r="57" s="115" customFormat="1" x14ac:dyDescent="0.2"/>
    <row r="58" s="115" customFormat="1" x14ac:dyDescent="0.2"/>
    <row r="59" s="115" customFormat="1" x14ac:dyDescent="0.2"/>
    <row r="60" s="115" customFormat="1" x14ac:dyDescent="0.2"/>
    <row r="61" s="115" customFormat="1" x14ac:dyDescent="0.2"/>
    <row r="62" s="115" customFormat="1" x14ac:dyDescent="0.2"/>
    <row r="63" s="115" customFormat="1" x14ac:dyDescent="0.2"/>
  </sheetData>
  <sheetProtection algorithmName="SHA-512" hashValue="QwN3MkPxw24Mx0yA+BRP/a6SXpz9uYkw90EWFUIVWdoyNPb/f+nHf2BPuq90gKa81KUC2lh3q2h7ShMHS8oyQg==" saltValue="g/DhsNEV2VWXBg0bkGdfDA==" spinCount="100000" sheet="1" objects="1" scenarios="1" selectLockedCells="1"/>
  <mergeCells count="1">
    <mergeCell ref="F2:L2"/>
  </mergeCells>
  <hyperlinks>
    <hyperlink ref="F2" r:id="rId1" xr:uid="{3D4274FC-1D9C-4D64-AA63-A34FF0F2823A}"/>
  </hyperlinks>
  <pageMargins left="0.7" right="0.7"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C0587-CE39-44DD-BB68-CA0E5D64F5E1}">
  <dimension ref="A1:M26"/>
  <sheetViews>
    <sheetView showGridLines="0" zoomScale="110" zoomScaleNormal="110" workbookViewId="0">
      <selection activeCell="G2" sqref="G2:M2"/>
    </sheetView>
  </sheetViews>
  <sheetFormatPr baseColWidth="10" defaultColWidth="11.375" defaultRowHeight="13.85" x14ac:dyDescent="0.2"/>
  <cols>
    <col min="1" max="1" width="7.125" style="1" customWidth="1"/>
    <col min="2" max="8" width="14.625" style="1" customWidth="1"/>
    <col min="9" max="9" width="23" style="1" customWidth="1"/>
    <col min="10" max="16384" width="11.375" style="1"/>
  </cols>
  <sheetData>
    <row r="1" spans="1:13" ht="22.85" x14ac:dyDescent="0.35">
      <c r="A1" s="8" t="s">
        <v>554</v>
      </c>
      <c r="F1" s="79" t="s">
        <v>458</v>
      </c>
    </row>
    <row r="2" spans="1:13" ht="15.95" x14ac:dyDescent="0.3">
      <c r="G2" s="212" t="s">
        <v>455</v>
      </c>
      <c r="H2" s="212"/>
      <c r="I2" s="212"/>
      <c r="J2" s="212"/>
      <c r="K2" s="212"/>
      <c r="L2" s="212"/>
      <c r="M2" s="212"/>
    </row>
    <row r="3" spans="1:13" ht="15.25" x14ac:dyDescent="0.25">
      <c r="A3" s="11" t="s">
        <v>92</v>
      </c>
    </row>
    <row r="5" spans="1:13" ht="14.55" x14ac:dyDescent="0.25">
      <c r="A5" s="2" t="s">
        <v>384</v>
      </c>
    </row>
    <row r="6" spans="1:13" ht="14.55" x14ac:dyDescent="0.25">
      <c r="A6" s="1" t="s">
        <v>381</v>
      </c>
    </row>
    <row r="8" spans="1:13" x14ac:dyDescent="0.2">
      <c r="A8" s="1" t="s">
        <v>383</v>
      </c>
    </row>
    <row r="10" spans="1:13" x14ac:dyDescent="0.2">
      <c r="A10" s="1" t="s">
        <v>385</v>
      </c>
    </row>
    <row r="12" spans="1:13" ht="15.25" x14ac:dyDescent="0.25">
      <c r="A12" s="11" t="s">
        <v>134</v>
      </c>
    </row>
    <row r="14" spans="1:13" s="115" customFormat="1" ht="14.55" x14ac:dyDescent="0.25">
      <c r="A14" s="116" t="s">
        <v>382</v>
      </c>
    </row>
    <row r="15" spans="1:13" s="115" customFormat="1" x14ac:dyDescent="0.2"/>
    <row r="16" spans="1:13" s="115" customFormat="1" ht="14.55" x14ac:dyDescent="0.25">
      <c r="B16" s="117" t="s">
        <v>114</v>
      </c>
      <c r="C16" s="117" t="s">
        <v>3</v>
      </c>
      <c r="D16" s="117" t="s">
        <v>4</v>
      </c>
      <c r="E16" s="117" t="s">
        <v>224</v>
      </c>
      <c r="F16" s="117" t="s">
        <v>379</v>
      </c>
      <c r="G16" s="117" t="s">
        <v>203</v>
      </c>
      <c r="H16" s="117" t="s">
        <v>380</v>
      </c>
    </row>
    <row r="17" spans="1:8" s="115" customFormat="1" x14ac:dyDescent="0.2">
      <c r="B17" s="118">
        <v>1</v>
      </c>
      <c r="C17" s="118" t="s">
        <v>115</v>
      </c>
      <c r="D17" s="118" t="s">
        <v>63</v>
      </c>
      <c r="E17" s="118">
        <v>28</v>
      </c>
      <c r="F17" s="118" t="s">
        <v>363</v>
      </c>
      <c r="G17" s="118">
        <v>178</v>
      </c>
      <c r="H17" s="118">
        <v>70</v>
      </c>
    </row>
    <row r="18" spans="1:8" s="115" customFormat="1" x14ac:dyDescent="0.2">
      <c r="B18" s="118">
        <v>2</v>
      </c>
      <c r="C18" s="118" t="s">
        <v>364</v>
      </c>
      <c r="D18" s="118" t="s">
        <v>365</v>
      </c>
      <c r="E18" s="118">
        <v>31</v>
      </c>
      <c r="F18" s="118" t="s">
        <v>366</v>
      </c>
      <c r="G18" s="118">
        <v>163</v>
      </c>
      <c r="H18" s="118">
        <v>60</v>
      </c>
    </row>
    <row r="19" spans="1:8" s="115" customFormat="1" x14ac:dyDescent="0.2">
      <c r="B19" s="118">
        <v>3</v>
      </c>
      <c r="C19" s="118" t="s">
        <v>367</v>
      </c>
      <c r="D19" s="118" t="s">
        <v>368</v>
      </c>
      <c r="E19" s="118">
        <v>68</v>
      </c>
      <c r="F19" s="118" t="s">
        <v>363</v>
      </c>
      <c r="G19" s="118">
        <v>177</v>
      </c>
      <c r="H19" s="118">
        <v>76</v>
      </c>
    </row>
    <row r="20" spans="1:8" s="115" customFormat="1" x14ac:dyDescent="0.2">
      <c r="B20" s="118">
        <v>4</v>
      </c>
      <c r="C20" s="118" t="s">
        <v>369</v>
      </c>
      <c r="D20" s="118" t="s">
        <v>70</v>
      </c>
      <c r="E20" s="118">
        <v>45</v>
      </c>
      <c r="F20" s="118" t="s">
        <v>366</v>
      </c>
      <c r="G20" s="118">
        <v>170</v>
      </c>
      <c r="H20" s="118">
        <v>55</v>
      </c>
    </row>
    <row r="21" spans="1:8" s="115" customFormat="1" x14ac:dyDescent="0.2">
      <c r="B21" s="118">
        <v>5</v>
      </c>
      <c r="C21" s="118" t="s">
        <v>370</v>
      </c>
      <c r="D21" s="118" t="s">
        <v>371</v>
      </c>
      <c r="E21" s="118">
        <v>39</v>
      </c>
      <c r="F21" s="118" t="s">
        <v>366</v>
      </c>
      <c r="G21" s="118">
        <v>161</v>
      </c>
      <c r="H21" s="118">
        <v>62</v>
      </c>
    </row>
    <row r="22" spans="1:8" s="115" customFormat="1" x14ac:dyDescent="0.2">
      <c r="B22" s="118">
        <v>6</v>
      </c>
      <c r="C22" s="118" t="s">
        <v>372</v>
      </c>
      <c r="D22" s="118" t="s">
        <v>373</v>
      </c>
      <c r="E22" s="118">
        <v>49</v>
      </c>
      <c r="F22" s="118" t="s">
        <v>363</v>
      </c>
      <c r="G22" s="118">
        <v>177</v>
      </c>
      <c r="H22" s="118">
        <v>74</v>
      </c>
    </row>
    <row r="23" spans="1:8" s="115" customFormat="1" x14ac:dyDescent="0.2"/>
    <row r="24" spans="1:8" s="115" customFormat="1" ht="15.25" x14ac:dyDescent="0.25">
      <c r="A24" s="11" t="s">
        <v>93</v>
      </c>
    </row>
    <row r="25" spans="1:8" s="115" customFormat="1" x14ac:dyDescent="0.2"/>
    <row r="26" spans="1:8" x14ac:dyDescent="0.2">
      <c r="A26" s="1" t="s">
        <v>386</v>
      </c>
    </row>
  </sheetData>
  <sheetProtection algorithmName="SHA-512" hashValue="bIFNgc//Xzy72suAY8YE5xVLtQ2uJ1MH1b5aHWO1nIo9lIETbF12xCyQ3lLfYKkDqKiql1Vo70nbLIsP25Fscg==" saltValue="Kgjf+h5ukBQrhT6G8jqkkw==" spinCount="100000" sheet="1" objects="1" scenarios="1" selectLockedCells="1"/>
  <autoFilter ref="B16:H22" xr:uid="{FA7C0587-CE39-44DD-BB68-CA0E5D64F5E1}">
    <sortState xmlns:xlrd2="http://schemas.microsoft.com/office/spreadsheetml/2017/richdata2" ref="B17:H22">
      <sortCondition ref="B16:B22"/>
    </sortState>
  </autoFilter>
  <mergeCells count="1">
    <mergeCell ref="G2:M2"/>
  </mergeCells>
  <hyperlinks>
    <hyperlink ref="G2" r:id="rId1" xr:uid="{D52A5622-2796-4CBA-B734-A4C6F71EA1F5}"/>
  </hyperlinks>
  <pageMargins left="0.7" right="0.7"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46"/>
  <sheetViews>
    <sheetView topLeftCell="B1" zoomScale="110" zoomScaleNormal="110" workbookViewId="0">
      <selection activeCell="K2" sqref="K2:Q2"/>
    </sheetView>
  </sheetViews>
  <sheetFormatPr baseColWidth="10" defaultColWidth="11.375" defaultRowHeight="13.85" x14ac:dyDescent="0.2"/>
  <cols>
    <col min="1" max="1" width="8" style="1" customWidth="1"/>
    <col min="2" max="2" width="12.75" style="126" customWidth="1"/>
    <col min="3" max="4" width="12.75" style="1" customWidth="1"/>
    <col min="5" max="5" width="14.625" style="99" bestFit="1" customWidth="1"/>
    <col min="6" max="6" width="16.75" style="4" bestFit="1" customWidth="1"/>
    <col min="7" max="7" width="12.75" style="1" customWidth="1"/>
    <col min="8" max="9" width="11.375" style="1"/>
    <col min="10" max="10" width="21" style="1" bestFit="1" customWidth="1"/>
    <col min="11" max="11" width="23.75" style="1" bestFit="1" customWidth="1"/>
    <col min="12" max="12" width="18" style="1" bestFit="1" customWidth="1"/>
    <col min="13" max="19" width="8.75" style="1" bestFit="1" customWidth="1"/>
    <col min="20" max="27" width="7.75" style="1" bestFit="1" customWidth="1"/>
    <col min="28" max="28" width="12.625" style="1" bestFit="1" customWidth="1"/>
    <col min="29" max="16384" width="11.375" style="1"/>
  </cols>
  <sheetData>
    <row r="1" spans="1:17" s="39" customFormat="1" ht="22.85" x14ac:dyDescent="0.35">
      <c r="A1" s="38" t="s">
        <v>555</v>
      </c>
      <c r="B1" s="119"/>
      <c r="E1" s="120"/>
      <c r="F1" s="121"/>
      <c r="J1" s="137" t="s">
        <v>458</v>
      </c>
    </row>
    <row r="2" spans="1:17" s="39" customFormat="1" ht="15.95" x14ac:dyDescent="0.3">
      <c r="B2" s="119"/>
      <c r="E2" s="120"/>
      <c r="F2" s="121"/>
      <c r="K2" s="197" t="s">
        <v>455</v>
      </c>
      <c r="L2" s="197"/>
      <c r="M2" s="197"/>
      <c r="N2" s="197"/>
      <c r="O2" s="197"/>
      <c r="P2" s="197"/>
      <c r="Q2" s="197"/>
    </row>
    <row r="3" spans="1:17" s="39" customFormat="1" ht="15.25" x14ac:dyDescent="0.25">
      <c r="A3" s="40" t="s">
        <v>92</v>
      </c>
      <c r="B3" s="119"/>
      <c r="E3" s="120"/>
      <c r="F3" s="121"/>
    </row>
    <row r="4" spans="1:17" s="39" customFormat="1" x14ac:dyDescent="0.2">
      <c r="B4" s="119"/>
      <c r="E4" s="120"/>
      <c r="F4" s="121"/>
    </row>
    <row r="5" spans="1:17" s="39" customFormat="1" ht="14.55" x14ac:dyDescent="0.25">
      <c r="A5" s="39" t="s">
        <v>406</v>
      </c>
      <c r="B5" s="119"/>
      <c r="E5" s="120"/>
      <c r="F5" s="121"/>
    </row>
    <row r="6" spans="1:17" s="39" customFormat="1" x14ac:dyDescent="0.2">
      <c r="A6" s="39" t="s">
        <v>387</v>
      </c>
      <c r="B6" s="119"/>
      <c r="E6" s="120"/>
      <c r="F6" s="121"/>
    </row>
    <row r="7" spans="1:17" s="39" customFormat="1" ht="14.55" x14ac:dyDescent="0.25">
      <c r="A7" s="39" t="s">
        <v>395</v>
      </c>
      <c r="B7" s="119"/>
      <c r="E7" s="120"/>
      <c r="F7" s="121"/>
    </row>
    <row r="8" spans="1:17" s="39" customFormat="1" x14ac:dyDescent="0.2">
      <c r="B8" s="119"/>
      <c r="E8" s="120"/>
      <c r="F8" s="121"/>
    </row>
    <row r="9" spans="1:17" s="39" customFormat="1" ht="14.55" x14ac:dyDescent="0.25">
      <c r="A9" s="39" t="s">
        <v>393</v>
      </c>
      <c r="B9" s="119"/>
      <c r="E9" s="120"/>
      <c r="F9" s="121"/>
    </row>
    <row r="10" spans="1:17" s="39" customFormat="1" x14ac:dyDescent="0.2">
      <c r="B10" s="119"/>
      <c r="E10" s="120"/>
      <c r="F10" s="121"/>
    </row>
    <row r="11" spans="1:17" s="39" customFormat="1" ht="14.55" x14ac:dyDescent="0.25">
      <c r="A11" s="41" t="s">
        <v>394</v>
      </c>
      <c r="B11" s="119"/>
      <c r="E11" s="120"/>
      <c r="F11" s="121"/>
    </row>
    <row r="12" spans="1:17" s="39" customFormat="1" x14ac:dyDescent="0.2">
      <c r="A12" s="122" t="s">
        <v>407</v>
      </c>
      <c r="B12" s="119"/>
      <c r="E12" s="120"/>
      <c r="F12" s="121"/>
    </row>
    <row r="13" spans="1:17" s="39" customFormat="1" ht="14.55" x14ac:dyDescent="0.25">
      <c r="A13" s="122" t="s">
        <v>408</v>
      </c>
      <c r="B13" s="119"/>
      <c r="E13" s="120"/>
      <c r="F13" s="121"/>
    </row>
    <row r="14" spans="1:17" s="39" customFormat="1" x14ac:dyDescent="0.2">
      <c r="A14" s="122" t="s">
        <v>396</v>
      </c>
      <c r="B14" s="119"/>
      <c r="E14" s="120"/>
      <c r="F14" s="121"/>
    </row>
    <row r="15" spans="1:17" s="39" customFormat="1" x14ac:dyDescent="0.2">
      <c r="A15" s="122" t="s">
        <v>397</v>
      </c>
      <c r="B15" s="119"/>
      <c r="E15" s="120"/>
      <c r="F15" s="121"/>
    </row>
    <row r="16" spans="1:17" s="39" customFormat="1" x14ac:dyDescent="0.2">
      <c r="A16" s="122" t="s">
        <v>398</v>
      </c>
      <c r="B16" s="119"/>
      <c r="E16" s="120"/>
      <c r="F16" s="121"/>
    </row>
    <row r="17" spans="1:28" s="39" customFormat="1" x14ac:dyDescent="0.2">
      <c r="A17" s="122" t="s">
        <v>401</v>
      </c>
      <c r="B17" s="119"/>
      <c r="E17" s="120"/>
      <c r="F17" s="121"/>
    </row>
    <row r="18" spans="1:28" s="39" customFormat="1" x14ac:dyDescent="0.2">
      <c r="A18" s="123" t="s">
        <v>409</v>
      </c>
      <c r="B18" s="124"/>
      <c r="E18" s="120"/>
      <c r="F18" s="121"/>
    </row>
    <row r="19" spans="1:28" s="39" customFormat="1" x14ac:dyDescent="0.2">
      <c r="A19" s="122" t="s">
        <v>402</v>
      </c>
      <c r="B19" s="119"/>
      <c r="E19" s="120"/>
      <c r="F19" s="121"/>
    </row>
    <row r="20" spans="1:28" s="39" customFormat="1" x14ac:dyDescent="0.2">
      <c r="A20" s="125"/>
      <c r="B20" s="119"/>
      <c r="E20" s="120"/>
      <c r="F20" s="121"/>
    </row>
    <row r="21" spans="1:28" s="39" customFormat="1" x14ac:dyDescent="0.2">
      <c r="A21" s="39" t="s">
        <v>403</v>
      </c>
      <c r="B21" s="119"/>
      <c r="E21" s="120"/>
      <c r="F21" s="121"/>
    </row>
    <row r="22" spans="1:28" s="39" customFormat="1" x14ac:dyDescent="0.2">
      <c r="B22" s="119"/>
      <c r="E22" s="120"/>
      <c r="F22" s="121"/>
    </row>
    <row r="23" spans="1:28" ht="15.25" x14ac:dyDescent="0.25">
      <c r="A23" s="11" t="s">
        <v>134</v>
      </c>
    </row>
    <row r="25" spans="1:28" s="2" customFormat="1" ht="14.55" x14ac:dyDescent="0.25">
      <c r="A25" s="16" t="s">
        <v>23</v>
      </c>
      <c r="B25" s="127" t="s">
        <v>100</v>
      </c>
      <c r="C25" s="16" t="s">
        <v>388</v>
      </c>
      <c r="D25" s="16" t="s">
        <v>389</v>
      </c>
      <c r="E25" s="92" t="s">
        <v>390</v>
      </c>
      <c r="F25" s="61" t="s">
        <v>391</v>
      </c>
      <c r="G25" s="16" t="s">
        <v>392</v>
      </c>
      <c r="I25" s="128" t="s">
        <v>411</v>
      </c>
      <c r="J25" s="129" t="s">
        <v>404</v>
      </c>
      <c r="K25" t="s">
        <v>399</v>
      </c>
      <c r="L25" t="s">
        <v>405</v>
      </c>
      <c r="M25"/>
      <c r="N25"/>
      <c r="O25"/>
      <c r="P25"/>
      <c r="Q25"/>
      <c r="R25"/>
      <c r="S25"/>
      <c r="T25"/>
      <c r="U25"/>
      <c r="V25"/>
      <c r="W25"/>
      <c r="X25"/>
      <c r="Y25"/>
      <c r="Z25"/>
      <c r="AA25"/>
      <c r="AB25"/>
    </row>
    <row r="26" spans="1:28" ht="15.25" x14ac:dyDescent="0.25">
      <c r="A26" s="5" t="s">
        <v>31</v>
      </c>
      <c r="B26" s="130">
        <v>42091</v>
      </c>
      <c r="C26" s="5" t="s">
        <v>46</v>
      </c>
      <c r="D26" s="5" t="s">
        <v>32</v>
      </c>
      <c r="E26" s="131">
        <v>77</v>
      </c>
      <c r="F26" s="25" t="s">
        <v>33</v>
      </c>
      <c r="G26" s="5">
        <v>1</v>
      </c>
      <c r="I26" s="80"/>
      <c r="J26" s="132" t="s">
        <v>31</v>
      </c>
      <c r="K26">
        <v>77</v>
      </c>
      <c r="L26">
        <v>1</v>
      </c>
      <c r="M26"/>
      <c r="N26"/>
      <c r="O26"/>
      <c r="P26"/>
      <c r="Q26"/>
      <c r="R26"/>
      <c r="S26"/>
      <c r="T26"/>
      <c r="U26"/>
      <c r="V26"/>
      <c r="W26"/>
      <c r="X26"/>
      <c r="Y26"/>
      <c r="Z26"/>
      <c r="AA26"/>
      <c r="AB26"/>
    </row>
    <row r="27" spans="1:28" ht="15.25" x14ac:dyDescent="0.25">
      <c r="A27" s="5" t="s">
        <v>34</v>
      </c>
      <c r="B27" s="130">
        <v>42098</v>
      </c>
      <c r="C27" s="5" t="s">
        <v>47</v>
      </c>
      <c r="D27" s="5" t="s">
        <v>32</v>
      </c>
      <c r="E27" s="131">
        <v>85</v>
      </c>
      <c r="F27" s="25" t="s">
        <v>35</v>
      </c>
      <c r="G27" s="5">
        <v>1</v>
      </c>
      <c r="I27" s="80"/>
      <c r="J27" s="132" t="s">
        <v>34</v>
      </c>
      <c r="K27">
        <v>1204</v>
      </c>
      <c r="L27">
        <v>15</v>
      </c>
      <c r="M27"/>
      <c r="N27"/>
      <c r="O27"/>
      <c r="P27"/>
      <c r="Q27"/>
      <c r="R27"/>
      <c r="S27"/>
      <c r="T27"/>
      <c r="U27"/>
      <c r="V27"/>
      <c r="W27"/>
      <c r="X27"/>
      <c r="Y27"/>
      <c r="Z27"/>
      <c r="AA27"/>
      <c r="AB27"/>
    </row>
    <row r="28" spans="1:28" ht="15.25" x14ac:dyDescent="0.25">
      <c r="A28" s="5" t="s">
        <v>34</v>
      </c>
      <c r="B28" s="130">
        <v>42100</v>
      </c>
      <c r="C28" s="5" t="s">
        <v>48</v>
      </c>
      <c r="D28" s="5" t="s">
        <v>32</v>
      </c>
      <c r="E28" s="131">
        <v>170</v>
      </c>
      <c r="F28" s="25" t="s">
        <v>36</v>
      </c>
      <c r="G28" s="5">
        <v>2</v>
      </c>
      <c r="I28" s="80"/>
      <c r="J28" s="132" t="s">
        <v>40</v>
      </c>
      <c r="K28">
        <v>1007.5</v>
      </c>
      <c r="L28">
        <v>12</v>
      </c>
    </row>
    <row r="29" spans="1:28" ht="14.55" x14ac:dyDescent="0.25">
      <c r="A29" s="5" t="s">
        <v>34</v>
      </c>
      <c r="B29" s="130">
        <v>42106</v>
      </c>
      <c r="C29" s="5" t="s">
        <v>49</v>
      </c>
      <c r="D29" s="5" t="s">
        <v>37</v>
      </c>
      <c r="E29" s="131">
        <v>95</v>
      </c>
      <c r="F29" s="25" t="s">
        <v>36</v>
      </c>
      <c r="G29" s="5">
        <v>1</v>
      </c>
      <c r="J29" s="132" t="s">
        <v>41</v>
      </c>
      <c r="K29">
        <v>275</v>
      </c>
      <c r="L29">
        <v>3</v>
      </c>
    </row>
    <row r="30" spans="1:28" ht="14.55" x14ac:dyDescent="0.25">
      <c r="A30" s="5" t="s">
        <v>34</v>
      </c>
      <c r="B30" s="130">
        <v>42107</v>
      </c>
      <c r="C30" s="5" t="s">
        <v>50</v>
      </c>
      <c r="D30" s="5" t="s">
        <v>32</v>
      </c>
      <c r="E30" s="131">
        <v>80</v>
      </c>
      <c r="F30" s="25" t="s">
        <v>35</v>
      </c>
      <c r="G30" s="5">
        <v>2</v>
      </c>
      <c r="J30" s="132" t="s">
        <v>400</v>
      </c>
      <c r="K30">
        <v>2563.5</v>
      </c>
      <c r="L30">
        <v>31</v>
      </c>
    </row>
    <row r="31" spans="1:28" ht="14.55" x14ac:dyDescent="0.25">
      <c r="A31" s="5" t="s">
        <v>34</v>
      </c>
      <c r="B31" s="130">
        <v>42109</v>
      </c>
      <c r="C31" s="5" t="s">
        <v>51</v>
      </c>
      <c r="D31" s="5" t="s">
        <v>32</v>
      </c>
      <c r="E31" s="131">
        <v>85</v>
      </c>
      <c r="F31" s="25" t="s">
        <v>36</v>
      </c>
      <c r="G31" s="5">
        <v>1</v>
      </c>
      <c r="J31"/>
      <c r="K31"/>
      <c r="L31"/>
    </row>
    <row r="32" spans="1:28" ht="14.55" x14ac:dyDescent="0.25">
      <c r="A32" s="5" t="s">
        <v>34</v>
      </c>
      <c r="B32" s="130">
        <v>42113</v>
      </c>
      <c r="C32" s="5" t="s">
        <v>52</v>
      </c>
      <c r="D32" s="5" t="s">
        <v>37</v>
      </c>
      <c r="E32" s="131">
        <v>190</v>
      </c>
      <c r="F32" s="25" t="s">
        <v>35</v>
      </c>
      <c r="G32" s="5">
        <v>2</v>
      </c>
      <c r="J32"/>
      <c r="K32"/>
      <c r="L32"/>
    </row>
    <row r="33" spans="1:12" ht="14.55" x14ac:dyDescent="0.25">
      <c r="A33" s="5" t="s">
        <v>34</v>
      </c>
      <c r="B33" s="130">
        <v>42117</v>
      </c>
      <c r="C33" s="5" t="s">
        <v>53</v>
      </c>
      <c r="D33" s="5" t="s">
        <v>38</v>
      </c>
      <c r="E33" s="131">
        <v>329</v>
      </c>
      <c r="F33" s="25" t="s">
        <v>39</v>
      </c>
      <c r="G33" s="5">
        <v>4</v>
      </c>
      <c r="J33"/>
      <c r="K33"/>
      <c r="L33"/>
    </row>
    <row r="34" spans="1:12" ht="14.55" x14ac:dyDescent="0.25">
      <c r="A34" s="5" t="s">
        <v>34</v>
      </c>
      <c r="B34" s="130">
        <v>42124</v>
      </c>
      <c r="C34" s="5" t="s">
        <v>54</v>
      </c>
      <c r="D34" s="5" t="s">
        <v>32</v>
      </c>
      <c r="E34" s="131">
        <v>170</v>
      </c>
      <c r="F34" s="25" t="s">
        <v>33</v>
      </c>
      <c r="G34" s="5">
        <v>2</v>
      </c>
      <c r="J34"/>
      <c r="K34"/>
      <c r="L34"/>
    </row>
    <row r="35" spans="1:12" ht="14.55" x14ac:dyDescent="0.25">
      <c r="A35" s="5" t="s">
        <v>40</v>
      </c>
      <c r="B35" s="130">
        <v>42125</v>
      </c>
      <c r="C35" s="5" t="s">
        <v>55</v>
      </c>
      <c r="D35" s="5" t="s">
        <v>32</v>
      </c>
      <c r="E35" s="131">
        <v>170</v>
      </c>
      <c r="F35" s="25" t="s">
        <v>36</v>
      </c>
      <c r="G35" s="5">
        <v>2</v>
      </c>
      <c r="J35"/>
      <c r="K35"/>
      <c r="L35"/>
    </row>
    <row r="36" spans="1:12" ht="14.55" x14ac:dyDescent="0.25">
      <c r="A36" s="5" t="s">
        <v>40</v>
      </c>
      <c r="B36" s="130">
        <v>42140</v>
      </c>
      <c r="C36" s="5" t="s">
        <v>56</v>
      </c>
      <c r="D36" s="5" t="s">
        <v>32</v>
      </c>
      <c r="E36" s="131">
        <v>260</v>
      </c>
      <c r="F36" s="25" t="s">
        <v>36</v>
      </c>
      <c r="G36" s="5">
        <v>3</v>
      </c>
      <c r="J36"/>
      <c r="K36"/>
      <c r="L36"/>
    </row>
    <row r="37" spans="1:12" ht="14.55" x14ac:dyDescent="0.25">
      <c r="A37" s="5" t="s">
        <v>40</v>
      </c>
      <c r="B37" s="130">
        <v>42142</v>
      </c>
      <c r="C37" s="5" t="s">
        <v>57</v>
      </c>
      <c r="D37" s="5" t="s">
        <v>38</v>
      </c>
      <c r="E37" s="131">
        <v>95</v>
      </c>
      <c r="F37" s="25" t="s">
        <v>39</v>
      </c>
      <c r="G37" s="5">
        <v>1</v>
      </c>
      <c r="J37"/>
      <c r="K37"/>
      <c r="L37"/>
    </row>
    <row r="38" spans="1:12" ht="14.55" x14ac:dyDescent="0.25">
      <c r="A38" s="5" t="s">
        <v>40</v>
      </c>
      <c r="B38" s="130">
        <v>42146</v>
      </c>
      <c r="C38" s="5" t="s">
        <v>58</v>
      </c>
      <c r="D38" s="5" t="s">
        <v>37</v>
      </c>
      <c r="E38" s="131">
        <v>100</v>
      </c>
      <c r="F38" s="25" t="s">
        <v>35</v>
      </c>
      <c r="G38" s="5">
        <v>1</v>
      </c>
      <c r="J38"/>
      <c r="K38"/>
      <c r="L38"/>
    </row>
    <row r="39" spans="1:12" ht="14.55" x14ac:dyDescent="0.25">
      <c r="A39" s="5" t="s">
        <v>40</v>
      </c>
      <c r="B39" s="130">
        <v>42150</v>
      </c>
      <c r="C39" s="5" t="s">
        <v>59</v>
      </c>
      <c r="D39" s="5" t="s">
        <v>32</v>
      </c>
      <c r="E39" s="131">
        <v>382.5</v>
      </c>
      <c r="F39" s="25" t="s">
        <v>36</v>
      </c>
      <c r="G39" s="5">
        <v>5</v>
      </c>
      <c r="J39"/>
      <c r="K39"/>
      <c r="L39"/>
    </row>
    <row r="40" spans="1:12" ht="14.55" x14ac:dyDescent="0.25">
      <c r="A40" s="5" t="s">
        <v>41</v>
      </c>
      <c r="B40" s="130">
        <v>42157</v>
      </c>
      <c r="C40" s="5" t="s">
        <v>60</v>
      </c>
      <c r="D40" s="5" t="s">
        <v>32</v>
      </c>
      <c r="E40" s="131">
        <v>85</v>
      </c>
      <c r="F40" s="25" t="s">
        <v>36</v>
      </c>
      <c r="G40" s="5">
        <v>1</v>
      </c>
      <c r="J40"/>
      <c r="K40"/>
      <c r="L40"/>
    </row>
    <row r="41" spans="1:12" ht="14.55" x14ac:dyDescent="0.25">
      <c r="A41" s="5" t="s">
        <v>41</v>
      </c>
      <c r="B41" s="130">
        <v>42160</v>
      </c>
      <c r="C41" s="5" t="s">
        <v>61</v>
      </c>
      <c r="D41" s="5" t="s">
        <v>38</v>
      </c>
      <c r="E41" s="131">
        <v>95</v>
      </c>
      <c r="F41" s="25" t="s">
        <v>39</v>
      </c>
      <c r="G41" s="5">
        <v>1</v>
      </c>
      <c r="J41"/>
      <c r="K41"/>
      <c r="L41"/>
    </row>
    <row r="42" spans="1:12" ht="14.55" x14ac:dyDescent="0.25">
      <c r="A42" s="5" t="s">
        <v>41</v>
      </c>
      <c r="B42" s="130">
        <v>42162</v>
      </c>
      <c r="C42" s="5" t="s">
        <v>62</v>
      </c>
      <c r="D42" s="5" t="s">
        <v>37</v>
      </c>
      <c r="E42" s="131">
        <v>95</v>
      </c>
      <c r="F42" s="25" t="s">
        <v>35</v>
      </c>
      <c r="G42" s="5">
        <v>1</v>
      </c>
      <c r="J42"/>
      <c r="K42"/>
      <c r="L42"/>
    </row>
    <row r="44" spans="1:12" ht="15.25" x14ac:dyDescent="0.25">
      <c r="A44" s="11" t="s">
        <v>93</v>
      </c>
    </row>
    <row r="46" spans="1:12" x14ac:dyDescent="0.2">
      <c r="A46" s="1" t="s">
        <v>410</v>
      </c>
    </row>
  </sheetData>
  <sheetProtection algorithmName="SHA-512" hashValue="OPPbyYKP39g6nTS0K3AKYZI5XEapN80dWPSYG6DeUjdhtn8tGZX/z7FvPlLyQHx4nho1A1YIsy4nzZFqHPXokg==" saltValue="ZV/2vZyldh8LiEXjE0VX2Q==" spinCount="100000" sheet="1" objects="1" scenarios="1" selectLockedCells="1"/>
  <mergeCells count="1">
    <mergeCell ref="K2:Q2"/>
  </mergeCells>
  <hyperlinks>
    <hyperlink ref="K2" r:id="rId2" xr:uid="{85785120-B960-4D4E-B194-9D54F226C212}"/>
  </hyperlinks>
  <pageMargins left="0.7" right="0.7" top="0.75" bottom="0.75" header="0.3" footer="0.3"/>
  <pageSetup paperSize="9" orientation="portrait"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247CE-A6DB-4F9A-894B-2F56B120A6D2}">
  <dimension ref="A1:O49"/>
  <sheetViews>
    <sheetView showGridLines="0" topLeftCell="B1" zoomScale="110" zoomScaleNormal="110" workbookViewId="0">
      <selection activeCell="I2" sqref="I2:O2"/>
    </sheetView>
  </sheetViews>
  <sheetFormatPr baseColWidth="10" defaultColWidth="11.375" defaultRowHeight="13.85" x14ac:dyDescent="0.2"/>
  <cols>
    <col min="1" max="1" width="29.125" style="1" customWidth="1"/>
    <col min="2" max="7" width="12.875" style="1" customWidth="1"/>
    <col min="8" max="9" width="23" style="1" customWidth="1"/>
    <col min="10" max="16384" width="11.375" style="1"/>
  </cols>
  <sheetData>
    <row r="1" spans="1:15" ht="22.85" x14ac:dyDescent="0.35">
      <c r="A1" s="8" t="s">
        <v>556</v>
      </c>
      <c r="H1" s="137" t="s">
        <v>458</v>
      </c>
      <c r="I1" s="39"/>
      <c r="J1" s="39"/>
      <c r="K1" s="39"/>
      <c r="L1" s="39"/>
      <c r="M1" s="39"/>
      <c r="N1" s="39"/>
      <c r="O1" s="39"/>
    </row>
    <row r="2" spans="1:15" ht="15.95" x14ac:dyDescent="0.3">
      <c r="H2" s="39"/>
      <c r="I2" s="197" t="s">
        <v>455</v>
      </c>
      <c r="J2" s="197"/>
      <c r="K2" s="197"/>
      <c r="L2" s="197"/>
      <c r="M2" s="197"/>
      <c r="N2" s="197"/>
      <c r="O2" s="197"/>
    </row>
    <row r="3" spans="1:15" ht="15.25" x14ac:dyDescent="0.25">
      <c r="A3" s="11" t="s">
        <v>92</v>
      </c>
    </row>
    <row r="5" spans="1:15" ht="14.55" x14ac:dyDescent="0.25">
      <c r="A5" s="2" t="s">
        <v>423</v>
      </c>
    </row>
    <row r="6" spans="1:15" x14ac:dyDescent="0.2">
      <c r="A6" s="1" t="s">
        <v>415</v>
      </c>
    </row>
    <row r="7" spans="1:15" x14ac:dyDescent="0.2">
      <c r="A7" s="1" t="s">
        <v>418</v>
      </c>
    </row>
    <row r="9" spans="1:15" ht="14.55" x14ac:dyDescent="0.25">
      <c r="A9" s="1" t="s">
        <v>416</v>
      </c>
    </row>
    <row r="10" spans="1:15" x14ac:dyDescent="0.2">
      <c r="A10" s="1" t="s">
        <v>417</v>
      </c>
    </row>
    <row r="12" spans="1:15" x14ac:dyDescent="0.2">
      <c r="A12" s="1" t="s">
        <v>419</v>
      </c>
    </row>
    <row r="14" spans="1:15" ht="15.25" x14ac:dyDescent="0.25">
      <c r="A14" s="11" t="s">
        <v>134</v>
      </c>
    </row>
    <row r="16" spans="1:15" s="115" customFormat="1" x14ac:dyDescent="0.2">
      <c r="A16" s="115" t="s">
        <v>421</v>
      </c>
    </row>
    <row r="17" spans="1:7" s="115" customFormat="1" x14ac:dyDescent="0.2"/>
    <row r="18" spans="1:7" s="115" customFormat="1" ht="14.55" x14ac:dyDescent="0.25">
      <c r="B18" s="117" t="s">
        <v>3</v>
      </c>
      <c r="C18" s="117" t="s">
        <v>4</v>
      </c>
      <c r="D18" s="117" t="s">
        <v>224</v>
      </c>
      <c r="E18" s="117" t="s">
        <v>379</v>
      </c>
      <c r="F18" s="117" t="s">
        <v>420</v>
      </c>
      <c r="G18" s="117" t="s">
        <v>380</v>
      </c>
    </row>
    <row r="19" spans="1:7" s="115" customFormat="1" x14ac:dyDescent="0.2">
      <c r="B19" s="118" t="s">
        <v>115</v>
      </c>
      <c r="C19" s="118" t="s">
        <v>63</v>
      </c>
      <c r="D19" s="118">
        <v>28</v>
      </c>
      <c r="E19" s="118" t="s">
        <v>363</v>
      </c>
      <c r="F19" s="118">
        <v>178</v>
      </c>
      <c r="G19" s="118">
        <v>70</v>
      </c>
    </row>
    <row r="20" spans="1:7" s="115" customFormat="1" x14ac:dyDescent="0.2">
      <c r="B20" s="118" t="s">
        <v>364</v>
      </c>
      <c r="C20" s="118" t="s">
        <v>365</v>
      </c>
      <c r="D20" s="118">
        <v>31</v>
      </c>
      <c r="E20" s="118" t="s">
        <v>366</v>
      </c>
      <c r="F20" s="118">
        <v>163</v>
      </c>
      <c r="G20" s="118">
        <v>60</v>
      </c>
    </row>
    <row r="21" spans="1:7" s="115" customFormat="1" x14ac:dyDescent="0.2">
      <c r="B21" s="118" t="s">
        <v>367</v>
      </c>
      <c r="C21" s="118" t="s">
        <v>368</v>
      </c>
      <c r="D21" s="118">
        <v>68</v>
      </c>
      <c r="E21" s="118" t="s">
        <v>363</v>
      </c>
      <c r="F21" s="118">
        <v>177</v>
      </c>
      <c r="G21" s="118">
        <v>76</v>
      </c>
    </row>
    <row r="22" spans="1:7" s="115" customFormat="1" x14ac:dyDescent="0.2">
      <c r="B22" s="118" t="s">
        <v>369</v>
      </c>
      <c r="C22" s="118" t="s">
        <v>70</v>
      </c>
      <c r="D22" s="118">
        <v>45</v>
      </c>
      <c r="E22" s="118" t="s">
        <v>366</v>
      </c>
      <c r="F22" s="118">
        <v>170</v>
      </c>
      <c r="G22" s="118">
        <v>55</v>
      </c>
    </row>
    <row r="23" spans="1:7" s="115" customFormat="1" x14ac:dyDescent="0.2">
      <c r="B23" s="118" t="s">
        <v>370</v>
      </c>
      <c r="C23" s="118" t="s">
        <v>371</v>
      </c>
      <c r="D23" s="118">
        <v>39</v>
      </c>
      <c r="E23" s="118" t="s">
        <v>366</v>
      </c>
      <c r="F23" s="118">
        <v>161</v>
      </c>
      <c r="G23" s="118">
        <v>62</v>
      </c>
    </row>
    <row r="24" spans="1:7" s="115" customFormat="1" x14ac:dyDescent="0.2">
      <c r="B24" s="118" t="s">
        <v>372</v>
      </c>
      <c r="C24" s="118" t="s">
        <v>373</v>
      </c>
      <c r="D24" s="118">
        <v>49</v>
      </c>
      <c r="E24" s="118" t="s">
        <v>363</v>
      </c>
      <c r="F24" s="118">
        <v>177</v>
      </c>
      <c r="G24" s="118">
        <v>74</v>
      </c>
    </row>
    <row r="25" spans="1:7" s="115" customFormat="1" x14ac:dyDescent="0.2"/>
    <row r="26" spans="1:7" s="115" customFormat="1" ht="15.25" x14ac:dyDescent="0.25">
      <c r="A26" s="11" t="s">
        <v>93</v>
      </c>
    </row>
    <row r="27" spans="1:7" s="115" customFormat="1" x14ac:dyDescent="0.2"/>
    <row r="28" spans="1:7" s="115" customFormat="1" x14ac:dyDescent="0.2">
      <c r="A28" s="1" t="s">
        <v>422</v>
      </c>
    </row>
    <row r="29" spans="1:7" s="115" customFormat="1" x14ac:dyDescent="0.2">
      <c r="A29" s="1"/>
    </row>
    <row r="30" spans="1:7" s="115" customFormat="1" ht="14.55" x14ac:dyDescent="0.25">
      <c r="B30" s="117" t="s">
        <v>3</v>
      </c>
      <c r="C30" s="117" t="s">
        <v>4</v>
      </c>
      <c r="D30" s="117" t="s">
        <v>224</v>
      </c>
      <c r="E30" s="117" t="s">
        <v>379</v>
      </c>
      <c r="F30" s="117" t="s">
        <v>420</v>
      </c>
      <c r="G30" s="117" t="s">
        <v>380</v>
      </c>
    </row>
    <row r="31" spans="1:7" s="115" customFormat="1" x14ac:dyDescent="0.2">
      <c r="B31" s="118" t="s">
        <v>115</v>
      </c>
      <c r="C31" s="118" t="s">
        <v>63</v>
      </c>
      <c r="D31" s="118">
        <v>28</v>
      </c>
      <c r="E31" s="118" t="s">
        <v>363</v>
      </c>
      <c r="F31" s="118">
        <v>178</v>
      </c>
      <c r="G31" s="118">
        <v>70</v>
      </c>
    </row>
    <row r="32" spans="1:7" s="115" customFormat="1" x14ac:dyDescent="0.2">
      <c r="B32" s="118" t="s">
        <v>364</v>
      </c>
      <c r="C32" s="118" t="s">
        <v>365</v>
      </c>
      <c r="D32" s="118">
        <v>31</v>
      </c>
      <c r="E32" s="118" t="s">
        <v>366</v>
      </c>
      <c r="F32" s="118">
        <v>163</v>
      </c>
      <c r="G32" s="118">
        <v>60</v>
      </c>
    </row>
    <row r="33" spans="2:7" s="115" customFormat="1" x14ac:dyDescent="0.2">
      <c r="B33" s="118" t="s">
        <v>367</v>
      </c>
      <c r="C33" s="118" t="s">
        <v>368</v>
      </c>
      <c r="D33" s="118">
        <v>68</v>
      </c>
      <c r="E33" s="118" t="s">
        <v>363</v>
      </c>
      <c r="F33" s="118">
        <v>177</v>
      </c>
      <c r="G33" s="118">
        <v>76</v>
      </c>
    </row>
    <row r="34" spans="2:7" s="115" customFormat="1" x14ac:dyDescent="0.2">
      <c r="B34" s="118" t="s">
        <v>369</v>
      </c>
      <c r="C34" s="118" t="s">
        <v>70</v>
      </c>
      <c r="D34" s="118">
        <v>45</v>
      </c>
      <c r="E34" s="118" t="s">
        <v>366</v>
      </c>
      <c r="F34" s="118">
        <v>170</v>
      </c>
      <c r="G34" s="118">
        <v>55</v>
      </c>
    </row>
    <row r="35" spans="2:7" s="115" customFormat="1" x14ac:dyDescent="0.2">
      <c r="B35" s="118" t="s">
        <v>370</v>
      </c>
      <c r="C35" s="118" t="s">
        <v>371</v>
      </c>
      <c r="D35" s="118">
        <v>39</v>
      </c>
      <c r="E35" s="118" t="s">
        <v>366</v>
      </c>
      <c r="F35" s="118">
        <v>161</v>
      </c>
      <c r="G35" s="118">
        <v>62</v>
      </c>
    </row>
    <row r="36" spans="2:7" s="115" customFormat="1" x14ac:dyDescent="0.2">
      <c r="B36" s="118" t="s">
        <v>372</v>
      </c>
      <c r="C36" s="118" t="s">
        <v>373</v>
      </c>
      <c r="D36" s="118">
        <v>49</v>
      </c>
      <c r="E36" s="118" t="s">
        <v>363</v>
      </c>
      <c r="F36" s="118">
        <v>177</v>
      </c>
      <c r="G36" s="118">
        <v>74</v>
      </c>
    </row>
    <row r="37" spans="2:7" s="115" customFormat="1" x14ac:dyDescent="0.2"/>
    <row r="38" spans="2:7" s="115" customFormat="1" x14ac:dyDescent="0.2"/>
    <row r="39" spans="2:7" s="115" customFormat="1" x14ac:dyDescent="0.2"/>
    <row r="40" spans="2:7" s="115" customFormat="1" x14ac:dyDescent="0.2"/>
    <row r="41" spans="2:7" s="115" customFormat="1" x14ac:dyDescent="0.2"/>
    <row r="42" spans="2:7" s="115" customFormat="1" x14ac:dyDescent="0.2"/>
    <row r="43" spans="2:7" s="115" customFormat="1" x14ac:dyDescent="0.2"/>
    <row r="44" spans="2:7" s="115" customFormat="1" x14ac:dyDescent="0.2"/>
    <row r="45" spans="2:7" s="115" customFormat="1" x14ac:dyDescent="0.2"/>
    <row r="46" spans="2:7" s="115" customFormat="1" x14ac:dyDescent="0.2"/>
    <row r="47" spans="2:7" s="115" customFormat="1" x14ac:dyDescent="0.2"/>
    <row r="48" spans="2:7" s="115" customFormat="1" x14ac:dyDescent="0.2"/>
    <row r="49" s="115" customFormat="1" x14ac:dyDescent="0.2"/>
  </sheetData>
  <sheetProtection algorithmName="SHA-512" hashValue="FCAJQ0pW7VKG3bsDg9K3RZmoRf1E8ecI897yNsEbJdNNjHD9aV03z8ieRSt44S4a1BBPURD+jihwmQucOMeWcA==" saltValue="ZpqVIAV4g5he3ymLRl51yQ==" spinCount="100000" sheet="1" objects="1" scenarios="1" selectLockedCells="1"/>
  <mergeCells count="1">
    <mergeCell ref="I2:O2"/>
  </mergeCells>
  <conditionalFormatting sqref="D19:D24">
    <cfRule type="cellIs" dxfId="1" priority="4" operator="greaterThan">
      <formula>40</formula>
    </cfRule>
  </conditionalFormatting>
  <conditionalFormatting sqref="F19:F24">
    <cfRule type="cellIs" dxfId="0" priority="3" operator="greaterThan">
      <formula>170</formula>
    </cfRule>
  </conditionalFormatting>
  <hyperlinks>
    <hyperlink ref="I2" r:id="rId1" xr:uid="{AB3443F0-8282-47FD-A7FE-2766844B9B88}"/>
  </hyperlinks>
  <pageMargins left="0.7" right="0.7" top="0.75" bottom="0.75" header="0.3" footer="0.3"/>
  <pageSetup paperSize="9"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92011-48C9-444F-AC90-7144FBF3076E}">
  <dimension ref="A1:O32"/>
  <sheetViews>
    <sheetView showGridLines="0" zoomScale="110" zoomScaleNormal="110" workbookViewId="0">
      <selection activeCell="H2" sqref="H2:L2"/>
    </sheetView>
  </sheetViews>
  <sheetFormatPr baseColWidth="10" defaultColWidth="11.375" defaultRowHeight="13.85" x14ac:dyDescent="0.2"/>
  <cols>
    <col min="1" max="1" width="29.125" style="1" customWidth="1"/>
    <col min="2" max="7" width="12.875" style="1" customWidth="1"/>
    <col min="8" max="9" width="23" style="1" customWidth="1"/>
    <col min="10" max="16384" width="11.375" style="1"/>
  </cols>
  <sheetData>
    <row r="1" spans="1:15" ht="22.85" x14ac:dyDescent="0.35">
      <c r="A1" s="8" t="s">
        <v>435</v>
      </c>
      <c r="H1" s="137" t="s">
        <v>458</v>
      </c>
      <c r="I1" s="39"/>
      <c r="J1" s="39"/>
      <c r="K1" s="39"/>
      <c r="L1" s="39"/>
      <c r="M1" s="39"/>
      <c r="N1" s="39"/>
      <c r="O1" s="39"/>
    </row>
    <row r="2" spans="1:15" ht="15.95" x14ac:dyDescent="0.3">
      <c r="H2" s="197" t="s">
        <v>455</v>
      </c>
      <c r="I2" s="197"/>
      <c r="J2" s="197"/>
      <c r="K2" s="197"/>
      <c r="L2" s="197"/>
      <c r="M2" s="193"/>
      <c r="N2" s="193"/>
      <c r="O2" s="193"/>
    </row>
    <row r="3" spans="1:15" ht="15.25" x14ac:dyDescent="0.25">
      <c r="A3" s="11" t="s">
        <v>92</v>
      </c>
    </row>
    <row r="5" spans="1:15" x14ac:dyDescent="0.2">
      <c r="A5" s="1" t="s">
        <v>436</v>
      </c>
    </row>
    <row r="7" spans="1:15" ht="14.55" x14ac:dyDescent="0.25">
      <c r="A7" s="2" t="s">
        <v>426</v>
      </c>
    </row>
    <row r="8" spans="1:15" x14ac:dyDescent="0.2">
      <c r="A8" s="133" t="s">
        <v>444</v>
      </c>
    </row>
    <row r="9" spans="1:15" x14ac:dyDescent="0.2">
      <c r="A9" s="133" t="s">
        <v>447</v>
      </c>
    </row>
    <row r="10" spans="1:15" ht="14.55" x14ac:dyDescent="0.25">
      <c r="A10" s="133" t="s">
        <v>429</v>
      </c>
    </row>
    <row r="11" spans="1:15" x14ac:dyDescent="0.2">
      <c r="A11" s="133" t="s">
        <v>443</v>
      </c>
    </row>
    <row r="12" spans="1:15" x14ac:dyDescent="0.2">
      <c r="A12" s="133" t="s">
        <v>445</v>
      </c>
    </row>
    <row r="13" spans="1:15" x14ac:dyDescent="0.2">
      <c r="A13" s="133" t="s">
        <v>434</v>
      </c>
    </row>
    <row r="14" spans="1:15" ht="14.55" x14ac:dyDescent="0.25">
      <c r="A14" s="133" t="s">
        <v>430</v>
      </c>
    </row>
    <row r="16" spans="1:15" ht="15.25" x14ac:dyDescent="0.25">
      <c r="A16" s="11" t="s">
        <v>134</v>
      </c>
    </row>
    <row r="18" spans="1:3" s="115" customFormat="1" ht="14.55" x14ac:dyDescent="0.25">
      <c r="A18" s="116" t="s">
        <v>448</v>
      </c>
    </row>
    <row r="19" spans="1:3" s="115" customFormat="1" x14ac:dyDescent="0.2"/>
    <row r="20" spans="1:3" s="115" customFormat="1" x14ac:dyDescent="0.2">
      <c r="A20" s="115" t="s">
        <v>442</v>
      </c>
      <c r="C20" s="130"/>
    </row>
    <row r="21" spans="1:3" s="115" customFormat="1" x14ac:dyDescent="0.2"/>
    <row r="22" spans="1:3" s="115" customFormat="1" x14ac:dyDescent="0.2"/>
    <row r="23" spans="1:3" s="115" customFormat="1" x14ac:dyDescent="0.2"/>
    <row r="24" spans="1:3" s="115" customFormat="1" x14ac:dyDescent="0.2">
      <c r="A24" s="134" t="s">
        <v>446</v>
      </c>
      <c r="B24" s="135"/>
      <c r="C24" s="135"/>
    </row>
    <row r="25" spans="1:3" s="115" customFormat="1" x14ac:dyDescent="0.2">
      <c r="A25" s="136" t="s">
        <v>437</v>
      </c>
      <c r="B25" s="135"/>
      <c r="C25" s="135"/>
    </row>
    <row r="26" spans="1:3" s="115" customFormat="1" x14ac:dyDescent="0.2">
      <c r="A26" s="136" t="s">
        <v>438</v>
      </c>
      <c r="B26" s="135"/>
      <c r="C26" s="135"/>
    </row>
    <row r="27" spans="1:3" s="115" customFormat="1" x14ac:dyDescent="0.2">
      <c r="A27" s="136" t="s">
        <v>439</v>
      </c>
      <c r="B27" s="135"/>
      <c r="C27" s="135"/>
    </row>
    <row r="28" spans="1:3" s="115" customFormat="1" x14ac:dyDescent="0.2">
      <c r="A28" s="136" t="s">
        <v>440</v>
      </c>
      <c r="B28" s="135"/>
      <c r="C28" s="135"/>
    </row>
    <row r="29" spans="1:3" s="115" customFormat="1" x14ac:dyDescent="0.2">
      <c r="A29" s="136" t="s">
        <v>441</v>
      </c>
      <c r="B29" s="135"/>
      <c r="C29" s="135"/>
    </row>
    <row r="30" spans="1:3" s="115" customFormat="1" x14ac:dyDescent="0.2"/>
    <row r="31" spans="1:3" s="115" customFormat="1" x14ac:dyDescent="0.2"/>
    <row r="32" spans="1:3" s="115" customFormat="1" x14ac:dyDescent="0.2"/>
  </sheetData>
  <sheetProtection algorithmName="SHA-512" hashValue="q5/jrxF5dA8lPfhqd0W3vke97dBUn4w5mNvLUB7oaxnV8GjDfXz2j5A8HuAZ6VavyVuRFZmSaYCn4I0fPgFUGw==" saltValue="HXyq1dubTDFI807w4B3NOg==" spinCount="100000" sheet="1" objects="1" scenarios="1" selectLockedCells="1"/>
  <mergeCells count="1">
    <mergeCell ref="H2:L2"/>
  </mergeCells>
  <dataValidations count="1">
    <dataValidation type="list" allowBlank="1" showInputMessage="1" showErrorMessage="1" sqref="C20" xr:uid="{77AE2E71-3F97-4F9B-902D-04D33CF36D52}">
      <formula1>$A$25:$A$29</formula1>
    </dataValidation>
  </dataValidations>
  <hyperlinks>
    <hyperlink ref="H2" r:id="rId1" xr:uid="{6AD8F820-8E31-4695-A09F-01FAD0C771B3}"/>
  </hyperlinks>
  <pageMargins left="0.7" right="0.7"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8964E-9DF6-489F-B384-AE4E0BAE5ACB}">
  <dimension ref="A1:O32"/>
  <sheetViews>
    <sheetView showGridLines="0" zoomScale="110" zoomScaleNormal="110" workbookViewId="0">
      <selection activeCell="H2" sqref="H2:L2"/>
    </sheetView>
  </sheetViews>
  <sheetFormatPr baseColWidth="10" defaultColWidth="11.375" defaultRowHeight="13.85" x14ac:dyDescent="0.2"/>
  <cols>
    <col min="1" max="1" width="29.125" style="1" customWidth="1"/>
    <col min="2" max="7" width="12.875" style="1" customWidth="1"/>
    <col min="8" max="9" width="23" style="1" customWidth="1"/>
    <col min="10" max="16384" width="11.375" style="1"/>
  </cols>
  <sheetData>
    <row r="1" spans="1:15" ht="22.85" x14ac:dyDescent="0.35">
      <c r="A1" s="8" t="s">
        <v>557</v>
      </c>
      <c r="H1" s="137" t="s">
        <v>458</v>
      </c>
      <c r="I1" s="39"/>
      <c r="J1" s="39"/>
      <c r="K1" s="39"/>
      <c r="L1" s="39"/>
      <c r="M1" s="39"/>
      <c r="N1" s="39"/>
      <c r="O1" s="39"/>
    </row>
    <row r="2" spans="1:15" ht="15.95" x14ac:dyDescent="0.3">
      <c r="H2" s="197" t="s">
        <v>455</v>
      </c>
      <c r="I2" s="197"/>
      <c r="J2" s="197"/>
      <c r="K2" s="197"/>
      <c r="L2" s="197"/>
      <c r="M2" s="193"/>
      <c r="N2" s="193"/>
      <c r="O2" s="193"/>
    </row>
    <row r="3" spans="1:15" ht="15.25" x14ac:dyDescent="0.25">
      <c r="A3" s="11" t="s">
        <v>92</v>
      </c>
    </row>
    <row r="5" spans="1:15" x14ac:dyDescent="0.2">
      <c r="A5" s="1" t="s">
        <v>425</v>
      </c>
    </row>
    <row r="6" spans="1:15" ht="14.55" x14ac:dyDescent="0.25">
      <c r="A6" s="1" t="s">
        <v>432</v>
      </c>
    </row>
    <row r="8" spans="1:15" ht="14.55" x14ac:dyDescent="0.25">
      <c r="A8" s="2" t="s">
        <v>426</v>
      </c>
    </row>
    <row r="9" spans="1:15" x14ac:dyDescent="0.2">
      <c r="A9" s="133" t="s">
        <v>427</v>
      </c>
    </row>
    <row r="10" spans="1:15" ht="14.55" x14ac:dyDescent="0.25">
      <c r="A10" s="133" t="s">
        <v>429</v>
      </c>
    </row>
    <row r="11" spans="1:15" x14ac:dyDescent="0.2">
      <c r="A11" s="133" t="s">
        <v>428</v>
      </c>
    </row>
    <row r="12" spans="1:15" x14ac:dyDescent="0.2">
      <c r="A12" s="133" t="s">
        <v>433</v>
      </c>
    </row>
    <row r="13" spans="1:15" x14ac:dyDescent="0.2">
      <c r="A13" s="133" t="s">
        <v>434</v>
      </c>
    </row>
    <row r="14" spans="1:15" ht="14.55" x14ac:dyDescent="0.25">
      <c r="A14" s="133" t="s">
        <v>456</v>
      </c>
    </row>
    <row r="16" spans="1:15" ht="15.25" x14ac:dyDescent="0.25">
      <c r="A16" s="11" t="s">
        <v>134</v>
      </c>
    </row>
    <row r="18" spans="1:3" s="115" customFormat="1" x14ac:dyDescent="0.2">
      <c r="A18" s="115" t="s">
        <v>431</v>
      </c>
    </row>
    <row r="19" spans="1:3" s="115" customFormat="1" x14ac:dyDescent="0.2"/>
    <row r="20" spans="1:3" s="115" customFormat="1" x14ac:dyDescent="0.2">
      <c r="A20" s="115" t="s">
        <v>424</v>
      </c>
      <c r="C20" s="130"/>
    </row>
    <row r="21" spans="1:3" s="115" customFormat="1" x14ac:dyDescent="0.2"/>
    <row r="22" spans="1:3" s="115" customFormat="1" x14ac:dyDescent="0.2"/>
    <row r="23" spans="1:3" s="115" customFormat="1" x14ac:dyDescent="0.2"/>
    <row r="24" spans="1:3" s="115" customFormat="1" x14ac:dyDescent="0.2"/>
    <row r="25" spans="1:3" s="115" customFormat="1" x14ac:dyDescent="0.2"/>
    <row r="26" spans="1:3" s="115" customFormat="1" x14ac:dyDescent="0.2"/>
    <row r="27" spans="1:3" s="115" customFormat="1" x14ac:dyDescent="0.2"/>
    <row r="28" spans="1:3" s="115" customFormat="1" x14ac:dyDescent="0.2"/>
    <row r="29" spans="1:3" s="115" customFormat="1" x14ac:dyDescent="0.2"/>
    <row r="30" spans="1:3" s="115" customFormat="1" x14ac:dyDescent="0.2"/>
    <row r="31" spans="1:3" s="115" customFormat="1" x14ac:dyDescent="0.2"/>
    <row r="32" spans="1:3" s="115" customFormat="1" x14ac:dyDescent="0.2"/>
  </sheetData>
  <sheetProtection algorithmName="SHA-512" hashValue="rB7cY/Cbbco10rqMMXOb0Z909S7QOmOePrKlNEjt7bkPa2tHZXlId37IAmu+/C+Ai1bJ7p9p5N9IRGDPsZkyfQ==" saltValue="oWl4X8ZiZDTvZixon6wylw==" spinCount="100000" sheet="1" objects="1" scenarios="1" selectLockedCells="1"/>
  <mergeCells count="1">
    <mergeCell ref="H2:L2"/>
  </mergeCells>
  <dataValidations count="1">
    <dataValidation type="date" allowBlank="1" showInputMessage="1" showErrorMessage="1" errorTitle="Saisissez une date valide" error="Entrez une date au format 00/00/0000" sqref="C20" xr:uid="{B029CA6A-C61E-4F13-9332-261E76852F4E}">
      <formula1>1</formula1>
      <formula2>2921942</formula2>
    </dataValidation>
  </dataValidations>
  <hyperlinks>
    <hyperlink ref="H2" r:id="rId1" xr:uid="{6E81010C-8895-48CF-B932-D2259FC5532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3B3-CB0E-4756-985C-D4CD1491D96E}">
  <dimension ref="A1:P30"/>
  <sheetViews>
    <sheetView zoomScale="110" zoomScaleNormal="110" workbookViewId="0">
      <selection activeCell="A17" sqref="A17"/>
    </sheetView>
  </sheetViews>
  <sheetFormatPr baseColWidth="10" defaultColWidth="11.375" defaultRowHeight="13.85" x14ac:dyDescent="0.2"/>
  <cols>
    <col min="1" max="6" width="9.875" style="39" customWidth="1"/>
    <col min="7" max="8" width="11.375" style="39"/>
    <col min="9" max="14" width="9.875" style="39" customWidth="1"/>
    <col min="15" max="15" width="13.75" style="39" customWidth="1"/>
    <col min="16" max="16384" width="11.375" style="39"/>
  </cols>
  <sheetData>
    <row r="1" spans="1:2" ht="22.85" x14ac:dyDescent="0.35">
      <c r="A1" s="38" t="s">
        <v>457</v>
      </c>
    </row>
    <row r="3" spans="1:2" ht="15.25" x14ac:dyDescent="0.25">
      <c r="A3" s="40" t="s">
        <v>92</v>
      </c>
    </row>
    <row r="5" spans="1:2" ht="14.55" x14ac:dyDescent="0.25">
      <c r="A5" s="41" t="s">
        <v>466</v>
      </c>
    </row>
    <row r="6" spans="1:2" x14ac:dyDescent="0.2">
      <c r="B6" s="42" t="s">
        <v>467</v>
      </c>
    </row>
    <row r="7" spans="1:2" x14ac:dyDescent="0.2">
      <c r="B7" s="42" t="s">
        <v>111</v>
      </c>
    </row>
    <row r="8" spans="1:2" x14ac:dyDescent="0.2">
      <c r="B8" s="42" t="s">
        <v>112</v>
      </c>
    </row>
    <row r="9" spans="1:2" x14ac:dyDescent="0.2">
      <c r="B9" s="42" t="s">
        <v>113</v>
      </c>
    </row>
    <row r="12" spans="1:2" ht="15.25" x14ac:dyDescent="0.25">
      <c r="A12" s="40" t="s">
        <v>93</v>
      </c>
    </row>
    <row r="14" spans="1:2" ht="15.25" x14ac:dyDescent="0.25">
      <c r="A14" s="43" t="s">
        <v>124</v>
      </c>
    </row>
    <row r="17" spans="1:16" ht="14.55" thickBot="1" x14ac:dyDescent="0.25">
      <c r="A17" s="144"/>
      <c r="B17" s="144"/>
      <c r="C17" s="144"/>
      <c r="D17" s="144"/>
      <c r="E17" s="144"/>
      <c r="F17" s="144"/>
      <c r="G17" s="144"/>
      <c r="H17" s="144"/>
      <c r="I17" s="144"/>
      <c r="J17" s="144"/>
      <c r="K17" s="144"/>
      <c r="L17" s="144"/>
      <c r="M17" s="144"/>
      <c r="N17" s="144"/>
      <c r="O17" s="144"/>
      <c r="P17" s="144"/>
    </row>
    <row r="18" spans="1:16" ht="14.55" x14ac:dyDescent="0.25">
      <c r="A18" s="144"/>
      <c r="B18" s="144"/>
      <c r="C18" s="144"/>
      <c r="D18" s="144"/>
      <c r="E18" s="144"/>
      <c r="F18" s="144"/>
      <c r="G18" s="144"/>
      <c r="H18" s="144"/>
      <c r="I18" s="145" t="s">
        <v>114</v>
      </c>
      <c r="J18" s="146" t="s">
        <v>3</v>
      </c>
      <c r="K18" s="146" t="s">
        <v>4</v>
      </c>
      <c r="L18" s="146" t="s">
        <v>5</v>
      </c>
      <c r="M18" s="147" t="s">
        <v>118</v>
      </c>
      <c r="N18" s="148" t="s">
        <v>119</v>
      </c>
      <c r="O18" s="149" t="s">
        <v>6</v>
      </c>
      <c r="P18" s="144"/>
    </row>
    <row r="19" spans="1:16" x14ac:dyDescent="0.2">
      <c r="A19" s="144"/>
      <c r="B19" s="144"/>
      <c r="C19" s="144"/>
      <c r="D19" s="144"/>
      <c r="E19" s="144"/>
      <c r="F19" s="144"/>
      <c r="G19" s="144"/>
      <c r="H19" s="144"/>
      <c r="I19" s="150" t="s">
        <v>0</v>
      </c>
      <c r="J19" s="151" t="s">
        <v>115</v>
      </c>
      <c r="K19" s="152" t="s">
        <v>63</v>
      </c>
      <c r="L19" s="152" t="s">
        <v>116</v>
      </c>
      <c r="M19" s="153">
        <v>29444</v>
      </c>
      <c r="N19" s="154">
        <v>29.9</v>
      </c>
      <c r="O19" s="155" t="s">
        <v>9</v>
      </c>
      <c r="P19" s="144"/>
    </row>
    <row r="20" spans="1:16" x14ac:dyDescent="0.2">
      <c r="A20" s="144"/>
      <c r="B20" s="144"/>
      <c r="C20" s="144"/>
      <c r="D20" s="144"/>
      <c r="E20" s="144"/>
      <c r="F20" s="144"/>
      <c r="G20" s="144"/>
      <c r="H20" s="144"/>
      <c r="I20" s="150" t="s">
        <v>1</v>
      </c>
      <c r="J20" s="151" t="s">
        <v>64</v>
      </c>
      <c r="K20" s="152" t="s">
        <v>70</v>
      </c>
      <c r="L20" s="152" t="s">
        <v>30</v>
      </c>
      <c r="M20" s="153">
        <v>23357</v>
      </c>
      <c r="N20" s="154">
        <v>138.65</v>
      </c>
      <c r="O20" s="155" t="s">
        <v>10</v>
      </c>
      <c r="P20" s="144"/>
    </row>
    <row r="21" spans="1:16" x14ac:dyDescent="0.2">
      <c r="A21" s="144"/>
      <c r="B21" s="144"/>
      <c r="C21" s="144"/>
      <c r="D21" s="144"/>
      <c r="E21" s="144"/>
      <c r="F21" s="144"/>
      <c r="G21" s="144"/>
      <c r="H21" s="144"/>
      <c r="I21" s="150" t="s">
        <v>2</v>
      </c>
      <c r="J21" s="151" t="s">
        <v>65</v>
      </c>
      <c r="K21" s="152" t="s">
        <v>66</v>
      </c>
      <c r="L21" s="152" t="s">
        <v>8</v>
      </c>
      <c r="M21" s="153">
        <v>25659</v>
      </c>
      <c r="N21" s="154">
        <v>74.25</v>
      </c>
      <c r="O21" s="155" t="s">
        <v>11</v>
      </c>
      <c r="P21" s="144"/>
    </row>
    <row r="22" spans="1:16" x14ac:dyDescent="0.2">
      <c r="A22" s="144"/>
      <c r="B22" s="144"/>
      <c r="C22" s="144"/>
      <c r="D22" s="144"/>
      <c r="E22" s="144"/>
      <c r="F22" s="144"/>
      <c r="G22" s="144"/>
      <c r="H22" s="144"/>
      <c r="I22" s="150" t="s">
        <v>120</v>
      </c>
      <c r="J22" s="151" t="s">
        <v>71</v>
      </c>
      <c r="K22" s="152" t="s">
        <v>68</v>
      </c>
      <c r="L22" s="152" t="s">
        <v>28</v>
      </c>
      <c r="M22" s="153">
        <v>29873</v>
      </c>
      <c r="N22" s="154">
        <v>89.9</v>
      </c>
      <c r="O22" s="155" t="s">
        <v>12</v>
      </c>
      <c r="P22" s="144"/>
    </row>
    <row r="23" spans="1:16" x14ac:dyDescent="0.2">
      <c r="A23" s="144"/>
      <c r="B23" s="144"/>
      <c r="C23" s="144"/>
      <c r="D23" s="144"/>
      <c r="E23" s="144"/>
      <c r="F23" s="144"/>
      <c r="G23" s="144"/>
      <c r="H23" s="144"/>
      <c r="I23" s="150" t="s">
        <v>121</v>
      </c>
      <c r="J23" s="151" t="s">
        <v>69</v>
      </c>
      <c r="K23" s="152" t="s">
        <v>67</v>
      </c>
      <c r="L23" s="152" t="s">
        <v>29</v>
      </c>
      <c r="M23" s="153">
        <v>27429</v>
      </c>
      <c r="N23" s="154">
        <v>45.9</v>
      </c>
      <c r="O23" s="155" t="s">
        <v>9</v>
      </c>
      <c r="P23" s="144"/>
    </row>
    <row r="24" spans="1:16" x14ac:dyDescent="0.2">
      <c r="A24" s="144"/>
      <c r="B24" s="144"/>
      <c r="C24" s="144"/>
      <c r="D24" s="144"/>
      <c r="E24" s="144"/>
      <c r="F24" s="144"/>
      <c r="G24" s="144"/>
      <c r="H24" s="144"/>
      <c r="I24" s="150" t="s">
        <v>122</v>
      </c>
      <c r="J24" s="151" t="s">
        <v>72</v>
      </c>
      <c r="K24" s="152" t="s">
        <v>7</v>
      </c>
      <c r="L24" s="152" t="s">
        <v>117</v>
      </c>
      <c r="M24" s="153">
        <v>31640</v>
      </c>
      <c r="N24" s="154">
        <v>22.9</v>
      </c>
      <c r="O24" s="155" t="s">
        <v>10</v>
      </c>
      <c r="P24" s="144"/>
    </row>
    <row r="25" spans="1:16" x14ac:dyDescent="0.2">
      <c r="A25" s="144"/>
      <c r="B25" s="144"/>
      <c r="C25" s="144"/>
      <c r="D25" s="144"/>
      <c r="E25" s="144"/>
      <c r="F25" s="144"/>
      <c r="G25" s="144"/>
      <c r="H25" s="144"/>
      <c r="I25" s="150"/>
      <c r="J25" s="151"/>
      <c r="K25" s="152"/>
      <c r="L25" s="152"/>
      <c r="M25" s="163"/>
      <c r="N25" s="154"/>
      <c r="O25" s="155"/>
      <c r="P25" s="144"/>
    </row>
    <row r="26" spans="1:16" x14ac:dyDescent="0.2">
      <c r="A26" s="144"/>
      <c r="B26" s="144"/>
      <c r="C26" s="144"/>
      <c r="D26" s="144"/>
      <c r="E26" s="144"/>
      <c r="F26" s="144"/>
      <c r="G26" s="144"/>
      <c r="H26" s="144"/>
      <c r="I26" s="150"/>
      <c r="J26" s="151"/>
      <c r="K26" s="152"/>
      <c r="L26" s="152"/>
      <c r="M26" s="163"/>
      <c r="N26" s="154"/>
      <c r="O26" s="155"/>
      <c r="P26" s="144"/>
    </row>
    <row r="27" spans="1:16" x14ac:dyDescent="0.2">
      <c r="A27" s="144"/>
      <c r="B27" s="144"/>
      <c r="C27" s="144"/>
      <c r="D27" s="144"/>
      <c r="E27" s="144"/>
      <c r="F27" s="144"/>
      <c r="G27" s="144"/>
      <c r="H27" s="144"/>
      <c r="I27" s="150"/>
      <c r="J27" s="151"/>
      <c r="K27" s="152"/>
      <c r="L27" s="152"/>
      <c r="M27" s="163"/>
      <c r="N27" s="154"/>
      <c r="O27" s="155"/>
      <c r="P27" s="144"/>
    </row>
    <row r="28" spans="1:16" ht="14.55" thickBot="1" x14ac:dyDescent="0.25">
      <c r="A28" s="144"/>
      <c r="B28" s="144"/>
      <c r="C28" s="144"/>
      <c r="D28" s="144"/>
      <c r="E28" s="144"/>
      <c r="F28" s="144"/>
      <c r="G28" s="144"/>
      <c r="H28" s="144"/>
      <c r="I28" s="156"/>
      <c r="J28" s="157"/>
      <c r="K28" s="158"/>
      <c r="L28" s="158"/>
      <c r="M28" s="164"/>
      <c r="N28" s="160"/>
      <c r="O28" s="161"/>
      <c r="P28" s="144"/>
    </row>
    <row r="29" spans="1:16" x14ac:dyDescent="0.2">
      <c r="A29" s="144"/>
      <c r="B29" s="144"/>
      <c r="C29" s="144"/>
      <c r="D29" s="144"/>
      <c r="E29" s="144"/>
      <c r="F29" s="144"/>
      <c r="G29" s="144"/>
      <c r="H29" s="144"/>
      <c r="I29" s="144"/>
      <c r="J29" s="144"/>
      <c r="K29" s="144"/>
      <c r="L29" s="144"/>
      <c r="M29" s="144"/>
      <c r="N29" s="144"/>
      <c r="O29" s="144"/>
      <c r="P29" s="144"/>
    </row>
    <row r="30" spans="1:16" x14ac:dyDescent="0.2">
      <c r="A30" s="144"/>
      <c r="B30" s="144"/>
      <c r="C30" s="144"/>
      <c r="D30" s="144"/>
      <c r="E30" s="144"/>
      <c r="F30" s="144"/>
      <c r="G30" s="144"/>
      <c r="H30" s="144"/>
      <c r="I30" s="144"/>
      <c r="J30" s="144"/>
      <c r="K30" s="144"/>
      <c r="L30" s="144"/>
      <c r="M30" s="144"/>
      <c r="N30" s="144"/>
      <c r="O30" s="144"/>
      <c r="P30" s="14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FE6F1-DB46-41D8-A8FB-11CF3D8C96F4}">
  <dimension ref="A1:P30"/>
  <sheetViews>
    <sheetView zoomScale="110" zoomScaleNormal="110" workbookViewId="0">
      <selection activeCell="A22" sqref="A22"/>
    </sheetView>
  </sheetViews>
  <sheetFormatPr baseColWidth="10" defaultColWidth="11.375" defaultRowHeight="14.55" x14ac:dyDescent="0.25"/>
  <cols>
    <col min="1" max="6" width="11.375" style="46"/>
    <col min="7" max="7" width="15.375" style="46" customWidth="1"/>
    <col min="8" max="8" width="6" style="46" customWidth="1"/>
    <col min="9" max="14" width="11.375" style="46"/>
    <col min="15" max="15" width="13.375" style="46" bestFit="1" customWidth="1"/>
    <col min="16" max="16384" width="11.375" style="46"/>
  </cols>
  <sheetData>
    <row r="1" spans="1:8" ht="22.85" x14ac:dyDescent="0.35">
      <c r="A1" s="38" t="s">
        <v>123</v>
      </c>
      <c r="B1" s="39"/>
      <c r="C1" s="39"/>
      <c r="D1" s="39"/>
      <c r="E1" s="39"/>
      <c r="F1" s="39"/>
      <c r="G1" s="39"/>
      <c r="H1" s="39"/>
    </row>
    <row r="2" spans="1:8" x14ac:dyDescent="0.25">
      <c r="A2" s="39"/>
      <c r="B2" s="39"/>
      <c r="C2" s="39"/>
      <c r="D2" s="39"/>
      <c r="E2" s="39"/>
      <c r="F2" s="39"/>
      <c r="G2" s="39"/>
      <c r="H2" s="39"/>
    </row>
    <row r="3" spans="1:8" ht="15.25" x14ac:dyDescent="0.25">
      <c r="A3" s="40" t="s">
        <v>92</v>
      </c>
      <c r="B3" s="39"/>
      <c r="C3" s="39"/>
      <c r="D3" s="39"/>
      <c r="E3" s="39"/>
      <c r="F3" s="39"/>
      <c r="G3" s="39"/>
      <c r="H3" s="39"/>
    </row>
    <row r="4" spans="1:8" x14ac:dyDescent="0.25">
      <c r="A4" s="39"/>
      <c r="B4" s="39"/>
      <c r="C4" s="39"/>
      <c r="D4" s="39"/>
      <c r="E4" s="39"/>
      <c r="F4" s="39"/>
      <c r="G4" s="39"/>
      <c r="H4" s="39"/>
    </row>
    <row r="5" spans="1:8" x14ac:dyDescent="0.25">
      <c r="A5" s="39" t="s">
        <v>470</v>
      </c>
      <c r="B5" s="39"/>
      <c r="C5" s="39"/>
      <c r="D5" s="39"/>
      <c r="E5" s="39"/>
      <c r="F5" s="39"/>
      <c r="G5" s="39"/>
      <c r="H5" s="39"/>
    </row>
    <row r="6" spans="1:8" x14ac:dyDescent="0.25">
      <c r="A6" s="39" t="s">
        <v>471</v>
      </c>
      <c r="B6" s="39"/>
      <c r="C6" s="39"/>
      <c r="D6" s="39"/>
      <c r="E6" s="39"/>
      <c r="F6" s="39"/>
      <c r="G6" s="39"/>
      <c r="H6" s="39"/>
    </row>
    <row r="7" spans="1:8" x14ac:dyDescent="0.25">
      <c r="A7" s="39"/>
      <c r="B7" s="39"/>
      <c r="C7" s="39"/>
      <c r="D7" s="39"/>
      <c r="E7" s="39"/>
      <c r="F7" s="39"/>
      <c r="G7" s="39"/>
      <c r="H7" s="39"/>
    </row>
    <row r="8" spans="1:8" x14ac:dyDescent="0.25">
      <c r="A8" s="39"/>
      <c r="B8" s="39"/>
      <c r="C8" s="39"/>
      <c r="D8" s="39"/>
      <c r="E8" s="39"/>
      <c r="F8" s="39"/>
      <c r="G8" s="39"/>
      <c r="H8" s="39"/>
    </row>
    <row r="9" spans="1:8" x14ac:dyDescent="0.25">
      <c r="A9" s="39"/>
      <c r="B9" s="39"/>
      <c r="C9" s="39"/>
      <c r="D9" s="39"/>
      <c r="E9" s="39"/>
      <c r="F9" s="39"/>
      <c r="G9" s="39"/>
      <c r="H9" s="39"/>
    </row>
    <row r="10" spans="1:8" x14ac:dyDescent="0.25">
      <c r="A10" s="47" t="s">
        <v>125</v>
      </c>
      <c r="B10" s="39"/>
      <c r="C10" s="39"/>
      <c r="D10" s="39"/>
      <c r="E10" s="39"/>
      <c r="F10" s="39"/>
      <c r="G10" s="39"/>
      <c r="H10" s="39"/>
    </row>
    <row r="11" spans="1:8" x14ac:dyDescent="0.25">
      <c r="A11" s="39" t="s">
        <v>472</v>
      </c>
      <c r="B11" s="39"/>
      <c r="C11" s="39"/>
      <c r="D11" s="39"/>
      <c r="E11" s="39"/>
      <c r="F11" s="39"/>
      <c r="G11" s="39"/>
      <c r="H11" s="39"/>
    </row>
    <row r="12" spans="1:8" x14ac:dyDescent="0.25">
      <c r="A12" s="39" t="s">
        <v>473</v>
      </c>
      <c r="B12" s="39"/>
      <c r="C12" s="39"/>
      <c r="D12" s="39"/>
      <c r="E12" s="39"/>
      <c r="F12" s="39"/>
      <c r="G12" s="39"/>
      <c r="H12" s="39"/>
    </row>
    <row r="13" spans="1:8" x14ac:dyDescent="0.25">
      <c r="A13" s="39"/>
      <c r="B13" s="39"/>
      <c r="C13" s="39"/>
      <c r="D13" s="39"/>
      <c r="E13" s="39"/>
      <c r="F13" s="39"/>
      <c r="G13" s="39"/>
      <c r="H13" s="39"/>
    </row>
    <row r="14" spans="1:8" x14ac:dyDescent="0.25">
      <c r="A14" s="39" t="s">
        <v>468</v>
      </c>
      <c r="B14" s="39"/>
      <c r="C14" s="39"/>
      <c r="D14" s="39"/>
      <c r="E14" s="39"/>
      <c r="F14" s="39"/>
      <c r="G14" s="39"/>
      <c r="H14" s="39"/>
    </row>
    <row r="15" spans="1:8" x14ac:dyDescent="0.25">
      <c r="A15" s="39" t="s">
        <v>469</v>
      </c>
      <c r="B15" s="39"/>
      <c r="C15" s="39"/>
      <c r="D15" s="39"/>
      <c r="E15" s="39"/>
      <c r="F15" s="39"/>
      <c r="G15" s="39"/>
      <c r="H15" s="39"/>
    </row>
    <row r="16" spans="1:8" x14ac:dyDescent="0.25">
      <c r="A16" s="39"/>
      <c r="B16" s="39"/>
      <c r="C16" s="39"/>
      <c r="D16" s="39"/>
      <c r="E16" s="39"/>
      <c r="F16" s="39"/>
      <c r="G16" s="39"/>
      <c r="H16" s="39"/>
    </row>
    <row r="17" spans="1:16" ht="15.25" x14ac:dyDescent="0.25">
      <c r="A17" s="40" t="s">
        <v>93</v>
      </c>
      <c r="B17" s="39"/>
      <c r="C17" s="39"/>
      <c r="D17" s="39"/>
      <c r="E17" s="39"/>
      <c r="F17" s="39"/>
      <c r="G17" s="39"/>
      <c r="H17" s="39"/>
    </row>
    <row r="18" spans="1:16" x14ac:dyDescent="0.25">
      <c r="A18" s="39"/>
      <c r="B18" s="39"/>
      <c r="C18" s="39"/>
      <c r="D18" s="39"/>
      <c r="E18" s="39"/>
      <c r="F18" s="39"/>
      <c r="G18" s="39"/>
      <c r="H18" s="39"/>
    </row>
    <row r="19" spans="1:16" ht="15.25" x14ac:dyDescent="0.25">
      <c r="A19" s="43" t="s">
        <v>126</v>
      </c>
      <c r="B19" s="39"/>
      <c r="C19" s="39"/>
      <c r="D19" s="39"/>
      <c r="E19" s="39"/>
      <c r="F19" s="39"/>
      <c r="G19" s="39"/>
      <c r="H19" s="39"/>
    </row>
    <row r="21" spans="1:16" ht="15.25" thickBot="1" x14ac:dyDescent="0.3">
      <c r="A21" s="144"/>
      <c r="B21" s="144"/>
      <c r="C21" s="144"/>
      <c r="D21" s="144"/>
      <c r="E21" s="144"/>
      <c r="F21" s="144"/>
      <c r="G21" s="144"/>
      <c r="H21" s="144"/>
      <c r="I21" s="144"/>
      <c r="J21" s="144"/>
      <c r="K21" s="144"/>
      <c r="L21" s="144"/>
      <c r="M21" s="144"/>
      <c r="N21" s="144"/>
      <c r="O21" s="144"/>
      <c r="P21" s="144"/>
    </row>
    <row r="22" spans="1:16" x14ac:dyDescent="0.25">
      <c r="A22" s="144" t="s">
        <v>114</v>
      </c>
      <c r="B22" s="144" t="s">
        <v>3</v>
      </c>
      <c r="C22" s="144" t="s">
        <v>4</v>
      </c>
      <c r="D22" s="144" t="s">
        <v>5</v>
      </c>
      <c r="E22" s="144" t="s">
        <v>118</v>
      </c>
      <c r="F22" s="144" t="s">
        <v>119</v>
      </c>
      <c r="G22" s="144" t="s">
        <v>6</v>
      </c>
      <c r="H22" s="144"/>
      <c r="I22" s="145" t="s">
        <v>114</v>
      </c>
      <c r="J22" s="146" t="s">
        <v>3</v>
      </c>
      <c r="K22" s="146" t="s">
        <v>4</v>
      </c>
      <c r="L22" s="146" t="s">
        <v>5</v>
      </c>
      <c r="M22" s="147" t="s">
        <v>118</v>
      </c>
      <c r="N22" s="148" t="s">
        <v>119</v>
      </c>
      <c r="O22" s="149" t="s">
        <v>6</v>
      </c>
      <c r="P22" s="144"/>
    </row>
    <row r="23" spans="1:16" x14ac:dyDescent="0.25">
      <c r="A23" s="144" t="s">
        <v>0</v>
      </c>
      <c r="B23" s="144" t="s">
        <v>115</v>
      </c>
      <c r="C23" s="144" t="s">
        <v>63</v>
      </c>
      <c r="D23" s="144" t="s">
        <v>116</v>
      </c>
      <c r="E23" s="144">
        <v>29444</v>
      </c>
      <c r="F23" s="144">
        <v>29.9</v>
      </c>
      <c r="G23" s="144" t="s">
        <v>9</v>
      </c>
      <c r="H23" s="144"/>
      <c r="I23" s="150" t="s">
        <v>0</v>
      </c>
      <c r="J23" s="151" t="s">
        <v>115</v>
      </c>
      <c r="K23" s="152" t="s">
        <v>63</v>
      </c>
      <c r="L23" s="152" t="s">
        <v>116</v>
      </c>
      <c r="M23" s="153">
        <v>29444</v>
      </c>
      <c r="N23" s="154">
        <v>29.9</v>
      </c>
      <c r="O23" s="155" t="s">
        <v>9</v>
      </c>
      <c r="P23" s="144"/>
    </row>
    <row r="24" spans="1:16" x14ac:dyDescent="0.25">
      <c r="A24" s="144" t="s">
        <v>1</v>
      </c>
      <c r="B24" s="144" t="s">
        <v>64</v>
      </c>
      <c r="C24" s="144" t="s">
        <v>70</v>
      </c>
      <c r="D24" s="144" t="s">
        <v>30</v>
      </c>
      <c r="E24" s="144">
        <v>23357</v>
      </c>
      <c r="F24" s="144">
        <v>138.65</v>
      </c>
      <c r="G24" s="144" t="s">
        <v>10</v>
      </c>
      <c r="H24" s="144"/>
      <c r="I24" s="150" t="s">
        <v>1</v>
      </c>
      <c r="J24" s="151" t="s">
        <v>64</v>
      </c>
      <c r="K24" s="152" t="s">
        <v>70</v>
      </c>
      <c r="L24" s="152" t="s">
        <v>30</v>
      </c>
      <c r="M24" s="153">
        <v>23357</v>
      </c>
      <c r="N24" s="154">
        <v>138.65</v>
      </c>
      <c r="O24" s="155" t="s">
        <v>10</v>
      </c>
      <c r="P24" s="144"/>
    </row>
    <row r="25" spans="1:16" x14ac:dyDescent="0.25">
      <c r="A25" s="144" t="s">
        <v>2</v>
      </c>
      <c r="B25" s="144" t="s">
        <v>65</v>
      </c>
      <c r="C25" s="144" t="s">
        <v>66</v>
      </c>
      <c r="D25" s="144" t="s">
        <v>8</v>
      </c>
      <c r="E25" s="144">
        <v>25659</v>
      </c>
      <c r="F25" s="144">
        <v>74.25</v>
      </c>
      <c r="G25" s="144" t="s">
        <v>11</v>
      </c>
      <c r="H25" s="144"/>
      <c r="I25" s="150" t="s">
        <v>2</v>
      </c>
      <c r="J25" s="151" t="s">
        <v>65</v>
      </c>
      <c r="K25" s="152" t="s">
        <v>66</v>
      </c>
      <c r="L25" s="152" t="s">
        <v>8</v>
      </c>
      <c r="M25" s="153">
        <v>25659</v>
      </c>
      <c r="N25" s="154">
        <v>74.25</v>
      </c>
      <c r="O25" s="155" t="s">
        <v>11</v>
      </c>
      <c r="P25" s="144"/>
    </row>
    <row r="26" spans="1:16" x14ac:dyDescent="0.25">
      <c r="A26" s="144" t="s">
        <v>120</v>
      </c>
      <c r="B26" s="144" t="s">
        <v>71</v>
      </c>
      <c r="C26" s="144" t="s">
        <v>68</v>
      </c>
      <c r="D26" s="144" t="s">
        <v>28</v>
      </c>
      <c r="E26" s="144">
        <v>29873</v>
      </c>
      <c r="F26" s="144">
        <v>89.9</v>
      </c>
      <c r="G26" s="144" t="s">
        <v>12</v>
      </c>
      <c r="H26" s="144"/>
      <c r="I26" s="150" t="s">
        <v>120</v>
      </c>
      <c r="J26" s="151" t="s">
        <v>71</v>
      </c>
      <c r="K26" s="152" t="s">
        <v>68</v>
      </c>
      <c r="L26" s="152" t="s">
        <v>28</v>
      </c>
      <c r="M26" s="153">
        <v>29873</v>
      </c>
      <c r="N26" s="154">
        <v>89.9</v>
      </c>
      <c r="O26" s="155" t="s">
        <v>12</v>
      </c>
      <c r="P26" s="144"/>
    </row>
    <row r="27" spans="1:16" x14ac:dyDescent="0.25">
      <c r="A27" s="144" t="s">
        <v>121</v>
      </c>
      <c r="B27" s="144" t="s">
        <v>69</v>
      </c>
      <c r="C27" s="144" t="s">
        <v>67</v>
      </c>
      <c r="D27" s="144" t="s">
        <v>29</v>
      </c>
      <c r="E27" s="144">
        <v>27429</v>
      </c>
      <c r="F27" s="144">
        <v>45.9</v>
      </c>
      <c r="G27" s="144" t="s">
        <v>9</v>
      </c>
      <c r="H27" s="144"/>
      <c r="I27" s="150" t="s">
        <v>121</v>
      </c>
      <c r="J27" s="151" t="s">
        <v>69</v>
      </c>
      <c r="K27" s="152" t="s">
        <v>67</v>
      </c>
      <c r="L27" s="152" t="s">
        <v>29</v>
      </c>
      <c r="M27" s="153">
        <v>27429</v>
      </c>
      <c r="N27" s="154">
        <v>45.9</v>
      </c>
      <c r="O27" s="155" t="s">
        <v>9</v>
      </c>
      <c r="P27" s="144"/>
    </row>
    <row r="28" spans="1:16" ht="15.25" thickBot="1" x14ac:dyDescent="0.3">
      <c r="A28" s="144" t="s">
        <v>122</v>
      </c>
      <c r="B28" s="144" t="s">
        <v>72</v>
      </c>
      <c r="C28" s="144" t="s">
        <v>7</v>
      </c>
      <c r="D28" s="144" t="s">
        <v>117</v>
      </c>
      <c r="E28" s="144">
        <v>31640</v>
      </c>
      <c r="F28" s="144">
        <v>22.9</v>
      </c>
      <c r="G28" s="144" t="s">
        <v>10</v>
      </c>
      <c r="H28" s="144"/>
      <c r="I28" s="156" t="s">
        <v>122</v>
      </c>
      <c r="J28" s="157" t="s">
        <v>72</v>
      </c>
      <c r="K28" s="158" t="s">
        <v>7</v>
      </c>
      <c r="L28" s="158" t="s">
        <v>117</v>
      </c>
      <c r="M28" s="159">
        <v>31640</v>
      </c>
      <c r="N28" s="160">
        <v>22.9</v>
      </c>
      <c r="O28" s="161" t="s">
        <v>10</v>
      </c>
      <c r="P28" s="144"/>
    </row>
    <row r="29" spans="1:16" x14ac:dyDescent="0.25">
      <c r="A29" s="144"/>
      <c r="B29" s="144"/>
      <c r="C29" s="144"/>
      <c r="D29" s="144"/>
      <c r="E29" s="144"/>
      <c r="F29" s="144"/>
      <c r="G29" s="144"/>
      <c r="H29" s="144"/>
      <c r="I29" s="144"/>
      <c r="J29" s="144"/>
      <c r="K29" s="144"/>
      <c r="L29" s="144"/>
      <c r="M29" s="144"/>
      <c r="N29" s="144"/>
      <c r="O29" s="144"/>
      <c r="P29" s="144"/>
    </row>
    <row r="30" spans="1:16" x14ac:dyDescent="0.25">
      <c r="A30" s="162"/>
      <c r="B30" s="162"/>
      <c r="C30" s="162"/>
      <c r="D30" s="162"/>
      <c r="E30" s="162"/>
      <c r="F30" s="162"/>
      <c r="G30" s="162"/>
      <c r="H30" s="162"/>
      <c r="I30" s="162"/>
      <c r="J30" s="162"/>
      <c r="K30" s="162"/>
      <c r="L30" s="162"/>
      <c r="M30" s="162"/>
      <c r="N30" s="162"/>
      <c r="O30" s="162"/>
      <c r="P30" s="16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DB899-A48E-42F7-B4DE-BFA5494DA3FD}">
  <dimension ref="A1:H34"/>
  <sheetViews>
    <sheetView showGridLines="0" zoomScale="110" zoomScaleNormal="110" workbookViewId="0">
      <selection activeCell="B21" sqref="B21"/>
    </sheetView>
  </sheetViews>
  <sheetFormatPr baseColWidth="10" defaultRowHeight="14.55" x14ac:dyDescent="0.25"/>
  <cols>
    <col min="1" max="1" width="11.375"/>
    <col min="8" max="8" width="13.375" bestFit="1" customWidth="1"/>
  </cols>
  <sheetData>
    <row r="1" spans="1:2" ht="22.85" x14ac:dyDescent="0.35">
      <c r="A1" s="8" t="s">
        <v>506</v>
      </c>
    </row>
    <row r="2" spans="1:2" x14ac:dyDescent="0.25">
      <c r="A2" s="1"/>
    </row>
    <row r="3" spans="1:2" ht="15.25" x14ac:dyDescent="0.25">
      <c r="A3" s="11" t="s">
        <v>92</v>
      </c>
    </row>
    <row r="4" spans="1:2" x14ac:dyDescent="0.25">
      <c r="A4" s="1"/>
    </row>
    <row r="5" spans="1:2" x14ac:dyDescent="0.25">
      <c r="A5" s="1" t="s">
        <v>127</v>
      </c>
    </row>
    <row r="6" spans="1:2" x14ac:dyDescent="0.25">
      <c r="A6" s="1"/>
    </row>
    <row r="7" spans="1:2" x14ac:dyDescent="0.25">
      <c r="A7" s="2" t="s">
        <v>129</v>
      </c>
    </row>
    <row r="8" spans="1:2" s="1" customFormat="1" ht="13.85" x14ac:dyDescent="0.2">
      <c r="B8" s="7" t="s">
        <v>128</v>
      </c>
    </row>
    <row r="9" spans="1:2" s="1" customFormat="1" x14ac:dyDescent="0.25">
      <c r="B9" s="7" t="s">
        <v>474</v>
      </c>
    </row>
    <row r="10" spans="1:2" x14ac:dyDescent="0.25">
      <c r="A10" s="1"/>
      <c r="B10" s="7" t="s">
        <v>475</v>
      </c>
    </row>
    <row r="11" spans="1:2" x14ac:dyDescent="0.25">
      <c r="A11" s="1"/>
      <c r="B11" s="7" t="s">
        <v>130</v>
      </c>
    </row>
    <row r="12" spans="1:2" x14ac:dyDescent="0.25">
      <c r="A12" s="1"/>
    </row>
    <row r="13" spans="1:2" x14ac:dyDescent="0.25">
      <c r="A13" s="2" t="s">
        <v>476</v>
      </c>
    </row>
    <row r="14" spans="1:2" x14ac:dyDescent="0.25">
      <c r="A14" s="1"/>
    </row>
    <row r="15" spans="1:2" ht="15.25" x14ac:dyDescent="0.25">
      <c r="A15" s="11" t="s">
        <v>93</v>
      </c>
    </row>
    <row r="17" spans="1:8" x14ac:dyDescent="0.25">
      <c r="A17" s="1" t="s">
        <v>477</v>
      </c>
    </row>
    <row r="18" spans="1:8" x14ac:dyDescent="0.25">
      <c r="A18" s="1"/>
    </row>
    <row r="19" spans="1:8" ht="15.25" thickBot="1" x14ac:dyDescent="0.3"/>
    <row r="20" spans="1:8" x14ac:dyDescent="0.25">
      <c r="B20" s="27" t="s">
        <v>114</v>
      </c>
      <c r="C20" s="28" t="s">
        <v>3</v>
      </c>
      <c r="D20" s="28" t="s">
        <v>4</v>
      </c>
      <c r="E20" s="28" t="s">
        <v>5</v>
      </c>
      <c r="F20" s="48" t="s">
        <v>118</v>
      </c>
      <c r="G20" s="35" t="s">
        <v>119</v>
      </c>
      <c r="H20" s="29" t="s">
        <v>6</v>
      </c>
    </row>
    <row r="21" spans="1:8" x14ac:dyDescent="0.25">
      <c r="B21" s="44" t="s">
        <v>0</v>
      </c>
      <c r="C21" s="33" t="s">
        <v>115</v>
      </c>
      <c r="D21" s="26" t="s">
        <v>63</v>
      </c>
      <c r="E21" s="26" t="s">
        <v>116</v>
      </c>
      <c r="F21" s="49">
        <v>29444</v>
      </c>
      <c r="G21" s="36">
        <v>29.9</v>
      </c>
      <c r="H21" s="30" t="s">
        <v>9</v>
      </c>
    </row>
    <row r="22" spans="1:8" x14ac:dyDescent="0.25">
      <c r="B22" s="44" t="s">
        <v>1</v>
      </c>
      <c r="C22" s="33" t="s">
        <v>64</v>
      </c>
      <c r="D22" s="26" t="s">
        <v>70</v>
      </c>
      <c r="E22" s="26" t="s">
        <v>30</v>
      </c>
      <c r="F22" s="49">
        <v>23357</v>
      </c>
      <c r="G22" s="36">
        <v>138.65</v>
      </c>
      <c r="H22" s="30" t="s">
        <v>10</v>
      </c>
    </row>
    <row r="23" spans="1:8" x14ac:dyDescent="0.25">
      <c r="B23" s="44" t="s">
        <v>2</v>
      </c>
      <c r="C23" s="33" t="s">
        <v>65</v>
      </c>
      <c r="D23" s="26" t="s">
        <v>66</v>
      </c>
      <c r="E23" s="26" t="s">
        <v>8</v>
      </c>
      <c r="F23" s="49">
        <v>25659</v>
      </c>
      <c r="G23" s="36">
        <v>74.25</v>
      </c>
      <c r="H23" s="30" t="s">
        <v>11</v>
      </c>
    </row>
    <row r="24" spans="1:8" x14ac:dyDescent="0.25">
      <c r="B24" s="44" t="s">
        <v>120</v>
      </c>
      <c r="C24" s="33" t="s">
        <v>71</v>
      </c>
      <c r="D24" s="26" t="s">
        <v>68</v>
      </c>
      <c r="E24" s="26" t="s">
        <v>28</v>
      </c>
      <c r="F24" s="49">
        <v>29873</v>
      </c>
      <c r="G24" s="36">
        <v>89.9</v>
      </c>
      <c r="H24" s="30" t="s">
        <v>12</v>
      </c>
    </row>
    <row r="25" spans="1:8" x14ac:dyDescent="0.25">
      <c r="B25" s="44" t="s">
        <v>121</v>
      </c>
      <c r="C25" s="33" t="s">
        <v>69</v>
      </c>
      <c r="D25" s="26" t="s">
        <v>67</v>
      </c>
      <c r="E25" s="26" t="s">
        <v>29</v>
      </c>
      <c r="F25" s="49">
        <v>27429</v>
      </c>
      <c r="G25" s="36">
        <v>45.9</v>
      </c>
      <c r="H25" s="30" t="s">
        <v>9</v>
      </c>
    </row>
    <row r="26" spans="1:8" ht="15.25" thickBot="1" x14ac:dyDescent="0.3">
      <c r="B26" s="45" t="s">
        <v>122</v>
      </c>
      <c r="C26" s="34" t="s">
        <v>72</v>
      </c>
      <c r="D26" s="31" t="s">
        <v>7</v>
      </c>
      <c r="E26" s="31" t="s">
        <v>117</v>
      </c>
      <c r="F26" s="50">
        <v>31640</v>
      </c>
      <c r="G26" s="37">
        <v>22.9</v>
      </c>
      <c r="H26" s="32" t="s">
        <v>10</v>
      </c>
    </row>
    <row r="28" spans="1:8" x14ac:dyDescent="0.25">
      <c r="A28" s="1" t="s">
        <v>478</v>
      </c>
    </row>
    <row r="30" spans="1:8" ht="15.25" x14ac:dyDescent="0.25">
      <c r="A30" s="11" t="s">
        <v>171</v>
      </c>
    </row>
    <row r="32" spans="1:8" x14ac:dyDescent="0.25">
      <c r="A32" s="1" t="s">
        <v>172</v>
      </c>
    </row>
    <row r="33" spans="1:1" s="1" customFormat="1" ht="13.85" x14ac:dyDescent="0.2">
      <c r="A33" s="1" t="s">
        <v>173</v>
      </c>
    </row>
    <row r="34" spans="1:1" s="1" customFormat="1" x14ac:dyDescent="0.25">
      <c r="A34" s="1" t="s">
        <v>174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D33C-DBE0-49DA-BB68-DC3DD7E818B0}">
  <dimension ref="A1:J45"/>
  <sheetViews>
    <sheetView zoomScale="110" zoomScaleNormal="110" workbookViewId="0">
      <selection activeCell="C13" sqref="C13"/>
    </sheetView>
  </sheetViews>
  <sheetFormatPr baseColWidth="10" defaultColWidth="11.375" defaultRowHeight="13.85" x14ac:dyDescent="0.2"/>
  <cols>
    <col min="1" max="1" width="14.125" style="39" customWidth="1"/>
    <col min="2" max="2" width="26.75" style="39" customWidth="1"/>
    <col min="3" max="3" width="13.625" style="39" customWidth="1"/>
    <col min="4" max="4" width="24.25" style="39" customWidth="1"/>
    <col min="5" max="5" width="11.375" style="39"/>
    <col min="6" max="6" width="22.25" style="39" customWidth="1"/>
    <col min="7" max="7" width="11.375" style="39"/>
    <col min="8" max="8" width="21.125" style="39" customWidth="1"/>
    <col min="9" max="16384" width="11.375" style="39"/>
  </cols>
  <sheetData>
    <row r="1" spans="1:4" ht="22.85" x14ac:dyDescent="0.35">
      <c r="A1" s="38" t="s">
        <v>132</v>
      </c>
    </row>
    <row r="3" spans="1:4" ht="15.25" x14ac:dyDescent="0.25">
      <c r="A3" s="40" t="s">
        <v>92</v>
      </c>
    </row>
    <row r="5" spans="1:4" ht="14.55" x14ac:dyDescent="0.2">
      <c r="A5" s="52" t="s">
        <v>137</v>
      </c>
    </row>
    <row r="6" spans="1:4" x14ac:dyDescent="0.2">
      <c r="A6" s="52" t="s">
        <v>479</v>
      </c>
    </row>
    <row r="7" spans="1:4" ht="14.55" x14ac:dyDescent="0.25">
      <c r="A7" s="39" t="s">
        <v>133</v>
      </c>
    </row>
    <row r="9" spans="1:4" ht="14.55" x14ac:dyDescent="0.25">
      <c r="A9" s="39" t="s">
        <v>480</v>
      </c>
    </row>
    <row r="11" spans="1:4" ht="15.25" x14ac:dyDescent="0.25">
      <c r="A11" s="40" t="s">
        <v>134</v>
      </c>
    </row>
    <row r="12" spans="1:4" ht="14.55" thickBot="1" x14ac:dyDescent="0.25"/>
    <row r="13" spans="1:4" ht="14.55" thickBot="1" x14ac:dyDescent="0.25">
      <c r="B13" s="47" t="s">
        <v>135</v>
      </c>
      <c r="C13" s="63">
        <f>89*54.25</f>
        <v>4828.25</v>
      </c>
    </row>
    <row r="15" spans="1:4" x14ac:dyDescent="0.2">
      <c r="B15" s="47" t="s">
        <v>139</v>
      </c>
      <c r="C15" s="39">
        <f>89*54.25</f>
        <v>4828.25</v>
      </c>
      <c r="D15" s="39" t="s">
        <v>146</v>
      </c>
    </row>
    <row r="17" spans="1:10" x14ac:dyDescent="0.2">
      <c r="B17" s="47" t="s">
        <v>136</v>
      </c>
      <c r="C17" s="39">
        <v>4828.25</v>
      </c>
      <c r="D17" s="39" t="s">
        <v>140</v>
      </c>
    </row>
    <row r="18" spans="1:10" ht="14.55" thickBot="1" x14ac:dyDescent="0.25"/>
    <row r="19" spans="1:10" ht="14.55" thickBot="1" x14ac:dyDescent="0.25">
      <c r="B19" s="47" t="s">
        <v>138</v>
      </c>
      <c r="C19" s="63"/>
      <c r="D19" s="39" t="s">
        <v>141</v>
      </c>
    </row>
    <row r="21" spans="1:10" ht="15.25" x14ac:dyDescent="0.25">
      <c r="A21" s="40" t="s">
        <v>93</v>
      </c>
    </row>
    <row r="22" spans="1:10" x14ac:dyDescent="0.2">
      <c r="A22" s="144"/>
      <c r="B22" s="144"/>
      <c r="C22" s="144"/>
      <c r="D22" s="144"/>
      <c r="E22" s="144"/>
      <c r="F22" s="144"/>
      <c r="G22" s="144"/>
      <c r="H22" s="144"/>
      <c r="I22" s="144"/>
      <c r="J22" s="144"/>
    </row>
    <row r="23" spans="1:10" x14ac:dyDescent="0.2">
      <c r="A23" s="144"/>
      <c r="B23" s="165" t="s">
        <v>142</v>
      </c>
      <c r="C23" s="144"/>
      <c r="D23" s="165" t="s">
        <v>143</v>
      </c>
      <c r="E23" s="144"/>
      <c r="F23" s="165" t="s">
        <v>144</v>
      </c>
      <c r="G23" s="144"/>
      <c r="H23" s="165" t="s">
        <v>145</v>
      </c>
      <c r="I23" s="144"/>
      <c r="J23" s="144"/>
    </row>
    <row r="24" spans="1:10" x14ac:dyDescent="0.2">
      <c r="A24" s="144"/>
      <c r="B24" s="144"/>
      <c r="C24" s="144"/>
      <c r="D24" s="144"/>
      <c r="E24" s="144"/>
      <c r="F24" s="144"/>
      <c r="G24" s="144"/>
      <c r="H24" s="144"/>
      <c r="I24" s="144"/>
      <c r="J24" s="144"/>
    </row>
    <row r="25" spans="1:10" x14ac:dyDescent="0.2">
      <c r="A25" s="144"/>
      <c r="B25" s="166">
        <f>9*10%</f>
        <v>0.9</v>
      </c>
      <c r="C25" s="144"/>
      <c r="D25" s="144"/>
      <c r="E25" s="144"/>
      <c r="F25" s="144"/>
      <c r="G25" s="144"/>
      <c r="H25" s="144"/>
      <c r="I25" s="144"/>
      <c r="J25" s="144"/>
    </row>
    <row r="26" spans="1:10" x14ac:dyDescent="0.2">
      <c r="A26" s="144"/>
      <c r="B26" s="166">
        <f>8*20%</f>
        <v>1.6</v>
      </c>
      <c r="C26" s="144"/>
      <c r="D26" s="144"/>
      <c r="E26" s="144"/>
      <c r="F26" s="144"/>
      <c r="G26" s="144"/>
      <c r="H26" s="144"/>
      <c r="I26" s="144"/>
      <c r="J26" s="144"/>
    </row>
    <row r="27" spans="1:10" x14ac:dyDescent="0.2">
      <c r="A27" s="144"/>
      <c r="B27" s="166">
        <f>7*30%</f>
        <v>2.1</v>
      </c>
      <c r="C27" s="144"/>
      <c r="D27" s="144"/>
      <c r="E27" s="144"/>
      <c r="F27" s="144"/>
      <c r="G27" s="144"/>
      <c r="H27" s="144"/>
      <c r="I27" s="144"/>
      <c r="J27" s="144"/>
    </row>
    <row r="28" spans="1:10" x14ac:dyDescent="0.2">
      <c r="A28" s="144"/>
      <c r="B28" s="166">
        <f>6*40%</f>
        <v>2.4000000000000004</v>
      </c>
      <c r="C28" s="144"/>
      <c r="D28" s="144"/>
      <c r="E28" s="144"/>
      <c r="F28" s="144"/>
      <c r="G28" s="144"/>
      <c r="H28" s="144"/>
      <c r="I28" s="144"/>
      <c r="J28" s="144"/>
    </row>
    <row r="29" spans="1:10" x14ac:dyDescent="0.2">
      <c r="A29" s="144"/>
      <c r="B29" s="166">
        <f>5*50%</f>
        <v>2.5</v>
      </c>
      <c r="C29" s="144"/>
      <c r="D29" s="144"/>
      <c r="E29" s="144"/>
      <c r="F29" s="144"/>
      <c r="G29" s="144"/>
      <c r="H29" s="144"/>
      <c r="I29" s="144"/>
      <c r="J29" s="144"/>
    </row>
    <row r="30" spans="1:10" x14ac:dyDescent="0.2">
      <c r="A30" s="144"/>
      <c r="B30" s="166">
        <f>4*65%</f>
        <v>2.6</v>
      </c>
      <c r="C30" s="144"/>
      <c r="D30" s="144"/>
      <c r="E30" s="144"/>
      <c r="F30" s="144"/>
      <c r="G30" s="144"/>
      <c r="H30" s="144"/>
      <c r="I30" s="144"/>
      <c r="J30" s="144"/>
    </row>
    <row r="31" spans="1:10" x14ac:dyDescent="0.2">
      <c r="A31" s="144"/>
      <c r="B31" s="166">
        <f>3*80%</f>
        <v>2.4000000000000004</v>
      </c>
      <c r="C31" s="144"/>
      <c r="D31" s="144"/>
      <c r="E31" s="144"/>
      <c r="F31" s="144"/>
      <c r="G31" s="144"/>
      <c r="H31" s="144"/>
      <c r="I31" s="144"/>
      <c r="J31" s="144"/>
    </row>
    <row r="32" spans="1:10" x14ac:dyDescent="0.2">
      <c r="A32" s="144"/>
      <c r="B32" s="144"/>
      <c r="C32" s="144"/>
      <c r="D32" s="144"/>
      <c r="E32" s="144"/>
      <c r="F32" s="144"/>
      <c r="G32" s="144"/>
      <c r="H32" s="144"/>
      <c r="I32" s="144"/>
      <c r="J32" s="144"/>
    </row>
    <row r="33" spans="1:10" ht="15.25" x14ac:dyDescent="0.25">
      <c r="A33" s="167" t="s">
        <v>107</v>
      </c>
      <c r="B33" s="144"/>
      <c r="C33" s="144"/>
      <c r="D33" s="144"/>
      <c r="E33" s="144"/>
      <c r="F33" s="144"/>
      <c r="G33" s="144"/>
      <c r="H33" s="144"/>
      <c r="I33" s="144"/>
      <c r="J33" s="144"/>
    </row>
    <row r="34" spans="1:10" x14ac:dyDescent="0.2">
      <c r="A34" s="144"/>
      <c r="B34" s="144"/>
      <c r="C34" s="144"/>
      <c r="D34" s="144"/>
      <c r="E34" s="144"/>
      <c r="F34" s="144"/>
      <c r="G34" s="144"/>
      <c r="H34" s="144"/>
      <c r="I34" s="144"/>
      <c r="J34" s="144"/>
    </row>
    <row r="35" spans="1:10" x14ac:dyDescent="0.2">
      <c r="A35" s="144"/>
      <c r="B35" s="165" t="s">
        <v>142</v>
      </c>
      <c r="C35" s="144"/>
      <c r="D35" s="165" t="s">
        <v>143</v>
      </c>
      <c r="E35" s="144"/>
      <c r="F35" s="165" t="s">
        <v>144</v>
      </c>
      <c r="G35" s="144"/>
      <c r="H35" s="165" t="s">
        <v>145</v>
      </c>
      <c r="I35" s="144"/>
      <c r="J35" s="144"/>
    </row>
    <row r="36" spans="1:10" x14ac:dyDescent="0.2">
      <c r="A36" s="144"/>
      <c r="B36" s="144"/>
      <c r="C36" s="144"/>
      <c r="D36" s="144"/>
      <c r="E36" s="144"/>
      <c r="F36" s="144"/>
      <c r="G36" s="144"/>
      <c r="H36" s="144"/>
      <c r="I36" s="144"/>
      <c r="J36" s="144"/>
    </row>
    <row r="37" spans="1:10" x14ac:dyDescent="0.2">
      <c r="A37" s="144"/>
      <c r="B37" s="166">
        <f>9*10%</f>
        <v>0.9</v>
      </c>
      <c r="C37" s="144"/>
      <c r="D37" s="144">
        <f>9*10%</f>
        <v>0.9</v>
      </c>
      <c r="E37" s="144"/>
      <c r="F37" s="144">
        <v>0.9</v>
      </c>
      <c r="G37" s="144"/>
      <c r="H37" s="166"/>
      <c r="I37" s="144"/>
      <c r="J37" s="144"/>
    </row>
    <row r="38" spans="1:10" x14ac:dyDescent="0.2">
      <c r="A38" s="144"/>
      <c r="B38" s="166">
        <f>8*20%</f>
        <v>1.6</v>
      </c>
      <c r="C38" s="144"/>
      <c r="D38" s="144">
        <f>8*20%</f>
        <v>1.6</v>
      </c>
      <c r="E38" s="144"/>
      <c r="F38" s="144">
        <v>1.6</v>
      </c>
      <c r="G38" s="144"/>
      <c r="H38" s="166"/>
      <c r="I38" s="144"/>
      <c r="J38" s="144"/>
    </row>
    <row r="39" spans="1:10" x14ac:dyDescent="0.2">
      <c r="A39" s="144"/>
      <c r="B39" s="166">
        <f>7*30%</f>
        <v>2.1</v>
      </c>
      <c r="C39" s="144"/>
      <c r="D39" s="144">
        <f>7*30%</f>
        <v>2.1</v>
      </c>
      <c r="E39" s="144"/>
      <c r="F39" s="144">
        <v>2.1</v>
      </c>
      <c r="G39" s="144"/>
      <c r="H39" s="166"/>
      <c r="I39" s="144"/>
      <c r="J39" s="144"/>
    </row>
    <row r="40" spans="1:10" x14ac:dyDescent="0.2">
      <c r="A40" s="144"/>
      <c r="B40" s="166">
        <f>6*40%</f>
        <v>2.4000000000000004</v>
      </c>
      <c r="C40" s="144"/>
      <c r="D40" s="144">
        <f>6*40%</f>
        <v>2.4000000000000004</v>
      </c>
      <c r="E40" s="144"/>
      <c r="F40" s="144">
        <v>2.4000000000000004</v>
      </c>
      <c r="G40" s="144"/>
      <c r="H40" s="166"/>
      <c r="I40" s="144"/>
      <c r="J40" s="144"/>
    </row>
    <row r="41" spans="1:10" x14ac:dyDescent="0.2">
      <c r="A41" s="144"/>
      <c r="B41" s="166">
        <f>5*50%</f>
        <v>2.5</v>
      </c>
      <c r="C41" s="144"/>
      <c r="D41" s="144">
        <f>5*50%</f>
        <v>2.5</v>
      </c>
      <c r="E41" s="144"/>
      <c r="F41" s="144">
        <v>2.5</v>
      </c>
      <c r="G41" s="144"/>
      <c r="H41" s="166"/>
      <c r="I41" s="144"/>
      <c r="J41" s="144"/>
    </row>
    <row r="42" spans="1:10" x14ac:dyDescent="0.2">
      <c r="A42" s="144"/>
      <c r="B42" s="166">
        <f>4*65%</f>
        <v>2.6</v>
      </c>
      <c r="C42" s="144"/>
      <c r="D42" s="144">
        <f>4*65%</f>
        <v>2.6</v>
      </c>
      <c r="E42" s="144"/>
      <c r="F42" s="144">
        <v>2.6</v>
      </c>
      <c r="G42" s="144"/>
      <c r="H42" s="166"/>
      <c r="I42" s="144"/>
      <c r="J42" s="144"/>
    </row>
    <row r="43" spans="1:10" x14ac:dyDescent="0.2">
      <c r="A43" s="144"/>
      <c r="B43" s="166">
        <f>3*80%</f>
        <v>2.4000000000000004</v>
      </c>
      <c r="C43" s="144"/>
      <c r="D43" s="144">
        <f>3*80%</f>
        <v>2.4000000000000004</v>
      </c>
      <c r="E43" s="144"/>
      <c r="F43" s="144">
        <v>2.4000000000000004</v>
      </c>
      <c r="G43" s="144"/>
      <c r="H43" s="166"/>
      <c r="I43" s="144"/>
      <c r="J43" s="144"/>
    </row>
    <row r="44" spans="1:10" x14ac:dyDescent="0.2">
      <c r="A44" s="144"/>
      <c r="B44" s="144"/>
      <c r="C44" s="144"/>
      <c r="D44" s="144"/>
      <c r="E44" s="144"/>
      <c r="F44" s="144"/>
      <c r="G44" s="144"/>
      <c r="H44" s="144"/>
      <c r="I44" s="144"/>
      <c r="J44" s="144"/>
    </row>
    <row r="45" spans="1:10" x14ac:dyDescent="0.2">
      <c r="A45" s="144"/>
      <c r="B45" s="144"/>
      <c r="C45" s="144"/>
      <c r="D45" s="144"/>
      <c r="E45" s="144"/>
      <c r="F45" s="144"/>
      <c r="G45" s="144"/>
      <c r="H45" s="144"/>
      <c r="I45" s="144"/>
      <c r="J45" s="14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A0E18-9B5D-4121-BA6A-1AAC68391820}">
  <dimension ref="A1:J45"/>
  <sheetViews>
    <sheetView zoomScale="110" zoomScaleNormal="110" workbookViewId="0">
      <selection activeCell="A33" sqref="A33"/>
    </sheetView>
  </sheetViews>
  <sheetFormatPr baseColWidth="10" defaultColWidth="11.375" defaultRowHeight="13.85" x14ac:dyDescent="0.2"/>
  <cols>
    <col min="1" max="1" width="14.125" style="39" customWidth="1"/>
    <col min="2" max="2" width="25.375" style="39" customWidth="1"/>
    <col min="3" max="3" width="13.625" style="39" customWidth="1"/>
    <col min="4" max="4" width="25.375" style="39" customWidth="1"/>
    <col min="5" max="5" width="11.375" style="39"/>
    <col min="6" max="6" width="25.375" style="39" customWidth="1"/>
    <col min="7" max="7" width="11.375" style="39"/>
    <col min="8" max="8" width="25.375" style="39" customWidth="1"/>
    <col min="9" max="16384" width="11.375" style="39"/>
  </cols>
  <sheetData>
    <row r="1" spans="1:2" ht="22.85" x14ac:dyDescent="0.35">
      <c r="A1" s="38" t="s">
        <v>147</v>
      </c>
    </row>
    <row r="3" spans="1:2" ht="15.25" x14ac:dyDescent="0.25">
      <c r="A3" s="40" t="s">
        <v>92</v>
      </c>
    </row>
    <row r="5" spans="1:2" x14ac:dyDescent="0.2">
      <c r="A5" s="52" t="s">
        <v>148</v>
      </c>
    </row>
    <row r="6" spans="1:2" ht="14.55" x14ac:dyDescent="0.2">
      <c r="A6" s="52" t="s">
        <v>149</v>
      </c>
    </row>
    <row r="8" spans="1:2" x14ac:dyDescent="0.2">
      <c r="A8" s="47" t="s">
        <v>150</v>
      </c>
    </row>
    <row r="15" spans="1:2" ht="14.55" x14ac:dyDescent="0.25">
      <c r="A15" s="41" t="s">
        <v>151</v>
      </c>
    </row>
    <row r="16" spans="1:2" x14ac:dyDescent="0.2">
      <c r="B16" s="42" t="s">
        <v>153</v>
      </c>
    </row>
    <row r="17" spans="1:10" x14ac:dyDescent="0.2">
      <c r="B17" s="42" t="s">
        <v>152</v>
      </c>
    </row>
    <row r="18" spans="1:10" x14ac:dyDescent="0.2">
      <c r="B18" s="42" t="s">
        <v>154</v>
      </c>
    </row>
    <row r="21" spans="1:10" ht="15.25" x14ac:dyDescent="0.25">
      <c r="A21" s="40" t="s">
        <v>93</v>
      </c>
      <c r="B21" s="171" t="s">
        <v>481</v>
      </c>
    </row>
    <row r="22" spans="1:10" x14ac:dyDescent="0.2">
      <c r="A22" s="144"/>
      <c r="B22" s="144"/>
      <c r="C22" s="144"/>
      <c r="D22" s="144"/>
      <c r="E22" s="144"/>
      <c r="F22" s="144"/>
      <c r="G22" s="144"/>
      <c r="H22" s="144"/>
      <c r="I22" s="144"/>
      <c r="J22" s="144"/>
    </row>
    <row r="23" spans="1:10" s="53" customFormat="1" ht="41.55" x14ac:dyDescent="0.25">
      <c r="A23" s="168"/>
      <c r="B23" s="169" t="s">
        <v>167</v>
      </c>
      <c r="C23" s="168"/>
      <c r="D23" s="169" t="s">
        <v>156</v>
      </c>
      <c r="E23" s="168"/>
      <c r="F23" s="169" t="s">
        <v>168</v>
      </c>
      <c r="G23" s="168"/>
      <c r="H23" s="169" t="s">
        <v>169</v>
      </c>
      <c r="I23" s="168"/>
      <c r="J23" s="168"/>
    </row>
    <row r="24" spans="1:10" x14ac:dyDescent="0.2">
      <c r="A24" s="144"/>
      <c r="B24" s="144"/>
      <c r="C24" s="144"/>
      <c r="D24" s="144"/>
      <c r="E24" s="144"/>
      <c r="F24" s="144"/>
      <c r="G24" s="144"/>
      <c r="H24" s="144"/>
      <c r="I24" s="144"/>
      <c r="J24" s="144"/>
    </row>
    <row r="25" spans="1:10" x14ac:dyDescent="0.2">
      <c r="A25" s="144"/>
      <c r="B25" s="170" t="s">
        <v>155</v>
      </c>
      <c r="C25" s="144"/>
      <c r="D25" s="170">
        <v>1</v>
      </c>
      <c r="E25" s="144"/>
      <c r="F25" s="170" t="s">
        <v>158</v>
      </c>
      <c r="G25" s="144"/>
      <c r="H25" s="170" t="s">
        <v>157</v>
      </c>
      <c r="I25" s="144"/>
      <c r="J25" s="144"/>
    </row>
    <row r="26" spans="1:10" x14ac:dyDescent="0.2">
      <c r="A26" s="144"/>
      <c r="B26" s="170"/>
      <c r="C26" s="144"/>
      <c r="D26" s="170">
        <v>1.5</v>
      </c>
      <c r="E26" s="144"/>
      <c r="F26" s="170"/>
      <c r="G26" s="144"/>
      <c r="H26" s="170"/>
      <c r="I26" s="144"/>
      <c r="J26" s="144"/>
    </row>
    <row r="27" spans="1:10" x14ac:dyDescent="0.2">
      <c r="A27" s="144"/>
      <c r="B27" s="170"/>
      <c r="C27" s="144"/>
      <c r="D27" s="170"/>
      <c r="E27" s="144"/>
      <c r="F27" s="170"/>
      <c r="G27" s="144"/>
      <c r="H27" s="170"/>
      <c r="I27" s="144"/>
      <c r="J27" s="144"/>
    </row>
    <row r="28" spans="1:10" x14ac:dyDescent="0.2">
      <c r="A28" s="144"/>
      <c r="B28" s="170"/>
      <c r="C28" s="144"/>
      <c r="D28" s="170"/>
      <c r="E28" s="144"/>
      <c r="F28" s="170"/>
      <c r="G28" s="144"/>
      <c r="H28" s="170"/>
      <c r="I28" s="144"/>
      <c r="J28" s="144"/>
    </row>
    <row r="29" spans="1:10" x14ac:dyDescent="0.2">
      <c r="A29" s="144"/>
      <c r="B29" s="170"/>
      <c r="C29" s="144"/>
      <c r="D29" s="170"/>
      <c r="E29" s="144"/>
      <c r="F29" s="170"/>
      <c r="G29" s="144"/>
      <c r="H29" s="170"/>
      <c r="I29" s="144"/>
      <c r="J29" s="144"/>
    </row>
    <row r="30" spans="1:10" x14ac:dyDescent="0.2">
      <c r="A30" s="144"/>
      <c r="B30" s="170"/>
      <c r="C30" s="144"/>
      <c r="D30" s="170"/>
      <c r="E30" s="144"/>
      <c r="F30" s="170"/>
      <c r="G30" s="144"/>
      <c r="H30" s="170"/>
      <c r="I30" s="144"/>
      <c r="J30" s="144"/>
    </row>
    <row r="31" spans="1:10" x14ac:dyDescent="0.2">
      <c r="A31" s="144"/>
      <c r="B31" s="170"/>
      <c r="C31" s="144"/>
      <c r="D31" s="170"/>
      <c r="E31" s="144"/>
      <c r="F31" s="170"/>
      <c r="G31" s="144"/>
      <c r="H31" s="170"/>
      <c r="I31" s="144"/>
      <c r="J31" s="144"/>
    </row>
    <row r="32" spans="1:10" x14ac:dyDescent="0.2">
      <c r="A32" s="144"/>
      <c r="B32" s="144"/>
      <c r="C32" s="144"/>
      <c r="D32" s="144"/>
      <c r="E32" s="144"/>
      <c r="F32" s="144"/>
      <c r="G32" s="144"/>
      <c r="H32" s="144"/>
      <c r="I32" s="144"/>
      <c r="J32" s="144"/>
    </row>
    <row r="33" spans="1:10" ht="15.25" x14ac:dyDescent="0.25">
      <c r="A33" s="167" t="s">
        <v>107</v>
      </c>
      <c r="B33" s="144"/>
      <c r="C33" s="144"/>
      <c r="D33" s="144"/>
      <c r="E33" s="144"/>
      <c r="F33" s="144"/>
      <c r="G33" s="144"/>
      <c r="H33" s="144"/>
      <c r="I33" s="144"/>
      <c r="J33" s="144"/>
    </row>
    <row r="34" spans="1:10" x14ac:dyDescent="0.2">
      <c r="A34" s="144"/>
      <c r="B34" s="144"/>
      <c r="C34" s="144"/>
      <c r="D34" s="144"/>
      <c r="E34" s="144"/>
      <c r="F34" s="144"/>
      <c r="G34" s="144"/>
      <c r="H34" s="144"/>
      <c r="I34" s="144"/>
      <c r="J34" s="144"/>
    </row>
    <row r="35" spans="1:10" ht="45" customHeight="1" x14ac:dyDescent="0.2">
      <c r="A35" s="144"/>
      <c r="B35" s="169" t="s">
        <v>167</v>
      </c>
      <c r="C35" s="168"/>
      <c r="D35" s="169" t="s">
        <v>156</v>
      </c>
      <c r="E35" s="168"/>
      <c r="F35" s="169" t="s">
        <v>168</v>
      </c>
      <c r="G35" s="168"/>
      <c r="H35" s="169" t="s">
        <v>169</v>
      </c>
      <c r="I35" s="144"/>
      <c r="J35" s="144"/>
    </row>
    <row r="36" spans="1:10" x14ac:dyDescent="0.2">
      <c r="A36" s="144"/>
      <c r="B36" s="144"/>
      <c r="C36" s="144"/>
      <c r="D36" s="144"/>
      <c r="E36" s="144"/>
      <c r="F36" s="144"/>
      <c r="G36" s="144"/>
      <c r="H36" s="144"/>
      <c r="I36" s="144"/>
      <c r="J36" s="144"/>
    </row>
    <row r="37" spans="1:10" x14ac:dyDescent="0.2">
      <c r="A37" s="144"/>
      <c r="B37" s="170" t="s">
        <v>155</v>
      </c>
      <c r="C37" s="144"/>
      <c r="D37" s="170">
        <v>1</v>
      </c>
      <c r="E37" s="144"/>
      <c r="F37" s="170" t="s">
        <v>158</v>
      </c>
      <c r="G37" s="144"/>
      <c r="H37" s="170" t="s">
        <v>157</v>
      </c>
      <c r="I37" s="144"/>
      <c r="J37" s="144"/>
    </row>
    <row r="38" spans="1:10" x14ac:dyDescent="0.2">
      <c r="A38" s="144"/>
      <c r="B38" s="170" t="s">
        <v>155</v>
      </c>
      <c r="C38" s="144"/>
      <c r="D38" s="170">
        <v>1.5</v>
      </c>
      <c r="E38" s="144"/>
      <c r="F38" s="170" t="s">
        <v>159</v>
      </c>
      <c r="G38" s="144"/>
      <c r="H38" s="170" t="s">
        <v>161</v>
      </c>
      <c r="I38" s="144"/>
      <c r="J38" s="144"/>
    </row>
    <row r="39" spans="1:10" x14ac:dyDescent="0.2">
      <c r="A39" s="144"/>
      <c r="B39" s="170" t="s">
        <v>155</v>
      </c>
      <c r="C39" s="144"/>
      <c r="D39" s="170">
        <v>2</v>
      </c>
      <c r="E39" s="144"/>
      <c r="F39" s="170" t="s">
        <v>31</v>
      </c>
      <c r="G39" s="144"/>
      <c r="H39" s="170" t="s">
        <v>162</v>
      </c>
      <c r="I39" s="144"/>
      <c r="J39" s="144"/>
    </row>
    <row r="40" spans="1:10" x14ac:dyDescent="0.2">
      <c r="A40" s="144"/>
      <c r="B40" s="170" t="s">
        <v>155</v>
      </c>
      <c r="C40" s="144"/>
      <c r="D40" s="170">
        <v>2.5</v>
      </c>
      <c r="E40" s="144"/>
      <c r="F40" s="170" t="s">
        <v>34</v>
      </c>
      <c r="G40" s="144"/>
      <c r="H40" s="170" t="s">
        <v>163</v>
      </c>
      <c r="I40" s="144"/>
      <c r="J40" s="144"/>
    </row>
    <row r="41" spans="1:10" x14ac:dyDescent="0.2">
      <c r="A41" s="144"/>
      <c r="B41" s="170" t="s">
        <v>155</v>
      </c>
      <c r="C41" s="144"/>
      <c r="D41" s="170">
        <v>3</v>
      </c>
      <c r="E41" s="144"/>
      <c r="F41" s="170" t="s">
        <v>40</v>
      </c>
      <c r="G41" s="144"/>
      <c r="H41" s="170" t="s">
        <v>164</v>
      </c>
      <c r="I41" s="144"/>
      <c r="J41" s="144"/>
    </row>
    <row r="42" spans="1:10" x14ac:dyDescent="0.2">
      <c r="A42" s="144"/>
      <c r="B42" s="170" t="s">
        <v>155</v>
      </c>
      <c r="C42" s="144"/>
      <c r="D42" s="170">
        <v>3.5</v>
      </c>
      <c r="E42" s="144"/>
      <c r="F42" s="170" t="s">
        <v>41</v>
      </c>
      <c r="G42" s="144"/>
      <c r="H42" s="170" t="s">
        <v>165</v>
      </c>
      <c r="I42" s="144"/>
      <c r="J42" s="144"/>
    </row>
    <row r="43" spans="1:10" x14ac:dyDescent="0.2">
      <c r="A43" s="144"/>
      <c r="B43" s="170" t="s">
        <v>155</v>
      </c>
      <c r="C43" s="144"/>
      <c r="D43" s="170">
        <v>4</v>
      </c>
      <c r="E43" s="144"/>
      <c r="F43" s="170" t="s">
        <v>160</v>
      </c>
      <c r="G43" s="144"/>
      <c r="H43" s="170" t="s">
        <v>166</v>
      </c>
      <c r="I43" s="144"/>
      <c r="J43" s="144"/>
    </row>
    <row r="44" spans="1:10" x14ac:dyDescent="0.2">
      <c r="A44" s="144"/>
      <c r="B44" s="144"/>
      <c r="C44" s="144"/>
      <c r="D44" s="144"/>
      <c r="E44" s="144"/>
      <c r="F44" s="144"/>
      <c r="G44" s="144"/>
      <c r="H44" s="144"/>
      <c r="I44" s="144"/>
      <c r="J44" s="144"/>
    </row>
    <row r="45" spans="1:10" x14ac:dyDescent="0.2">
      <c r="A45" s="144"/>
      <c r="B45" s="144"/>
      <c r="C45" s="144"/>
      <c r="D45" s="144"/>
      <c r="E45" s="144"/>
      <c r="F45" s="144"/>
      <c r="G45" s="144"/>
      <c r="H45" s="144"/>
      <c r="I45" s="144"/>
      <c r="J45" s="144"/>
    </row>
  </sheetData>
  <phoneticPr fontId="18"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EA94A-09E9-4482-A41B-0863D9FE3657}">
  <dimension ref="A1:H29"/>
  <sheetViews>
    <sheetView showGridLines="0" zoomScale="110" zoomScaleNormal="110" workbookViewId="0">
      <selection activeCell="B23" sqref="B23"/>
    </sheetView>
  </sheetViews>
  <sheetFormatPr baseColWidth="10" defaultColWidth="11.375" defaultRowHeight="13.85" x14ac:dyDescent="0.2"/>
  <cols>
    <col min="1" max="3" width="11.375" style="1"/>
    <col min="4" max="4" width="21.625" style="1" customWidth="1"/>
    <col min="5" max="5" width="5.25" style="1" customWidth="1"/>
    <col min="6" max="6" width="8.75" style="1" customWidth="1"/>
    <col min="7" max="7" width="11.375" style="1"/>
    <col min="8" max="8" width="8" style="1" customWidth="1"/>
    <col min="9" max="13" width="11.375" style="1"/>
    <col min="14" max="14" width="14.25" style="1" bestFit="1" customWidth="1"/>
    <col min="15" max="16384" width="11.375" style="1"/>
  </cols>
  <sheetData>
    <row r="1" spans="1:1" ht="22.85" x14ac:dyDescent="0.35">
      <c r="A1" s="8" t="s">
        <v>170</v>
      </c>
    </row>
    <row r="3" spans="1:1" ht="15.25" x14ac:dyDescent="0.25">
      <c r="A3" s="11" t="s">
        <v>92</v>
      </c>
    </row>
    <row r="5" spans="1:1" ht="14.55" x14ac:dyDescent="0.2">
      <c r="A5" s="51" t="s">
        <v>175</v>
      </c>
    </row>
    <row r="6" spans="1:1" x14ac:dyDescent="0.2">
      <c r="A6" s="1" t="s">
        <v>482</v>
      </c>
    </row>
    <row r="7" spans="1:1" x14ac:dyDescent="0.2">
      <c r="A7" s="1" t="s">
        <v>483</v>
      </c>
    </row>
    <row r="8" spans="1:1" x14ac:dyDescent="0.2">
      <c r="A8" s="51"/>
    </row>
    <row r="9" spans="1:1" x14ac:dyDescent="0.2">
      <c r="A9" s="51" t="s">
        <v>484</v>
      </c>
    </row>
    <row r="10" spans="1:1" x14ac:dyDescent="0.2">
      <c r="A10" s="1" t="s">
        <v>485</v>
      </c>
    </row>
    <row r="17" spans="1:8" x14ac:dyDescent="0.2">
      <c r="A17" s="1" t="s">
        <v>177</v>
      </c>
    </row>
    <row r="19" spans="1:8" ht="15.25" x14ac:dyDescent="0.25">
      <c r="A19" s="11" t="s">
        <v>93</v>
      </c>
    </row>
    <row r="21" spans="1:8" ht="14.55" x14ac:dyDescent="0.25">
      <c r="A21" s="2" t="s">
        <v>176</v>
      </c>
    </row>
    <row r="22" spans="1:8" ht="14.55" thickBot="1" x14ac:dyDescent="0.25"/>
    <row r="23" spans="1:8" ht="14.55" x14ac:dyDescent="0.25">
      <c r="B23" s="54" t="s">
        <v>114</v>
      </c>
      <c r="C23" s="55" t="s">
        <v>3</v>
      </c>
      <c r="D23" s="55" t="s">
        <v>4</v>
      </c>
      <c r="E23" s="55" t="s">
        <v>5</v>
      </c>
      <c r="F23" s="56" t="s">
        <v>118</v>
      </c>
      <c r="G23" s="57" t="s">
        <v>119</v>
      </c>
      <c r="H23" s="58" t="s">
        <v>6</v>
      </c>
    </row>
    <row r="24" spans="1:8" x14ac:dyDescent="0.2">
      <c r="B24" s="44" t="s">
        <v>0</v>
      </c>
      <c r="C24" s="33" t="s">
        <v>115</v>
      </c>
      <c r="D24" s="26" t="s">
        <v>63</v>
      </c>
      <c r="E24" s="26" t="s">
        <v>116</v>
      </c>
      <c r="F24" s="49">
        <v>29444</v>
      </c>
      <c r="G24" s="36">
        <v>29.9</v>
      </c>
      <c r="H24" s="30" t="s">
        <v>9</v>
      </c>
    </row>
    <row r="25" spans="1:8" x14ac:dyDescent="0.2">
      <c r="B25" s="44" t="s">
        <v>1</v>
      </c>
      <c r="C25" s="33" t="s">
        <v>64</v>
      </c>
      <c r="D25" s="26" t="s">
        <v>70</v>
      </c>
      <c r="E25" s="26" t="s">
        <v>30</v>
      </c>
      <c r="F25" s="49">
        <v>23357</v>
      </c>
      <c r="G25" s="36">
        <v>138.65</v>
      </c>
      <c r="H25" s="30" t="s">
        <v>10</v>
      </c>
    </row>
    <row r="26" spans="1:8" x14ac:dyDescent="0.2">
      <c r="B26" s="44" t="s">
        <v>2</v>
      </c>
      <c r="C26" s="33" t="s">
        <v>65</v>
      </c>
      <c r="D26" s="26" t="s">
        <v>66</v>
      </c>
      <c r="E26" s="26" t="s">
        <v>8</v>
      </c>
      <c r="F26" s="49">
        <v>25659</v>
      </c>
      <c r="G26" s="36">
        <v>74.25</v>
      </c>
      <c r="H26" s="30" t="s">
        <v>11</v>
      </c>
    </row>
    <row r="27" spans="1:8" x14ac:dyDescent="0.2">
      <c r="B27" s="44" t="s">
        <v>120</v>
      </c>
      <c r="C27" s="33" t="s">
        <v>71</v>
      </c>
      <c r="D27" s="26" t="s">
        <v>68</v>
      </c>
      <c r="E27" s="26" t="s">
        <v>28</v>
      </c>
      <c r="F27" s="49">
        <v>29873</v>
      </c>
      <c r="G27" s="36">
        <v>89.9</v>
      </c>
      <c r="H27" s="30" t="s">
        <v>12</v>
      </c>
    </row>
    <row r="28" spans="1:8" x14ac:dyDescent="0.2">
      <c r="B28" s="44" t="s">
        <v>121</v>
      </c>
      <c r="C28" s="33" t="s">
        <v>69</v>
      </c>
      <c r="D28" s="26" t="s">
        <v>67</v>
      </c>
      <c r="E28" s="26" t="s">
        <v>29</v>
      </c>
      <c r="F28" s="49">
        <v>27429</v>
      </c>
      <c r="G28" s="36">
        <v>45.9</v>
      </c>
      <c r="H28" s="30" t="s">
        <v>9</v>
      </c>
    </row>
    <row r="29" spans="1:8" ht="14.55" thickBot="1" x14ac:dyDescent="0.25">
      <c r="B29" s="45" t="s">
        <v>122</v>
      </c>
      <c r="C29" s="34" t="s">
        <v>72</v>
      </c>
      <c r="D29" s="31" t="s">
        <v>7</v>
      </c>
      <c r="E29" s="31" t="s">
        <v>117</v>
      </c>
      <c r="F29" s="50">
        <v>31640</v>
      </c>
      <c r="G29" s="37">
        <v>22.9</v>
      </c>
      <c r="H29" s="32" t="s">
        <v>10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35</vt:i4>
      </vt:variant>
    </vt:vector>
  </HeadingPairs>
  <TitlesOfParts>
    <vt:vector size="35" baseType="lpstr">
      <vt:lpstr>LISTE DES EXERCICES</vt:lpstr>
      <vt:lpstr>1 - Formats</vt:lpstr>
      <vt:lpstr>1 bis - Format de dates</vt:lpstr>
      <vt:lpstr>2 - Mise en forme</vt:lpstr>
      <vt:lpstr>3 - Reproduire</vt:lpstr>
      <vt:lpstr>4 - Se déplacer</vt:lpstr>
      <vt:lpstr>5 - Copier-coller</vt:lpstr>
      <vt:lpstr>6 - Suite de données</vt:lpstr>
      <vt:lpstr>7 - Ajuster</vt:lpstr>
      <vt:lpstr>7bis - Ajuster</vt:lpstr>
      <vt:lpstr>8 - Impression</vt:lpstr>
      <vt:lpstr>9 - Somme</vt:lpstr>
      <vt:lpstr>10 - Moyenne</vt:lpstr>
      <vt:lpstr>11 - Si</vt:lpstr>
      <vt:lpstr>12 - RechercheV</vt:lpstr>
      <vt:lpstr>13 - RechercheH</vt:lpstr>
      <vt:lpstr>14 - Aujourd'hui</vt:lpstr>
      <vt:lpstr>15 - Protéger</vt:lpstr>
      <vt:lpstr>Suite de la formation</vt:lpstr>
      <vt:lpstr>16 - Supprespace</vt:lpstr>
      <vt:lpstr>17 - Majuscule</vt:lpstr>
      <vt:lpstr>18 - Gauche et Droite</vt:lpstr>
      <vt:lpstr>19 - &amp;</vt:lpstr>
      <vt:lpstr>20 - Somme Si</vt:lpstr>
      <vt:lpstr>21 - Nombre Si</vt:lpstr>
      <vt:lpstr>22 - Nombre Val</vt:lpstr>
      <vt:lpstr>23 - Si EstErreur</vt:lpstr>
      <vt:lpstr>24 - $</vt:lpstr>
      <vt:lpstr>25 - Graphique</vt:lpstr>
      <vt:lpstr>26 - Convertir</vt:lpstr>
      <vt:lpstr>27 - Filtres</vt:lpstr>
      <vt:lpstr>28 - TCD</vt:lpstr>
      <vt:lpstr>29 - Mise en forme cond.</vt:lpstr>
      <vt:lpstr>30 - Liste</vt:lpstr>
      <vt:lpstr>31 - Validation des données</vt:lpstr>
    </vt:vector>
  </TitlesOfParts>
  <Company>TIPSO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Jean-Marie Bugarel</cp:lastModifiedBy>
  <cp:lastPrinted>2023-12-22T15:12:20Z</cp:lastPrinted>
  <dcterms:created xsi:type="dcterms:W3CDTF">2015-06-09T07:09:14Z</dcterms:created>
  <dcterms:modified xsi:type="dcterms:W3CDTF">2023-12-22T16:40:13Z</dcterms:modified>
</cp:coreProperties>
</file>