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ECCDC3F-57DA-4FC7-BA10-55BA775765A2}" xr6:coauthVersionLast="47" xr6:coauthVersionMax="47" xr10:uidLastSave="{00000000-0000-0000-0000-000000000000}"/>
  <workbookProtection workbookAlgorithmName="SHA-512" workbookHashValue="LrOdtA0dW66d215hov8EuNRX/Ezm7EWrxl5z590P5W048b+5eOV/oVxu9sElsTV9lumuTrN5JLKJj9gKh5i9ew==" workbookSaltValue="I0dQSteyucz7vptGNgvr3Q==" workbookSpinCount="100000" lockStructure="1"/>
  <bookViews>
    <workbookView xWindow="-111" yWindow="-111" windowWidth="26806" windowHeight="14456" xr2:uid="{713D88F2-82FC-4CA4-B2A4-C727F0DE0711}"/>
  </bookViews>
  <sheets>
    <sheet name="Simulateur de modèle économique" sheetId="1" r:id="rId1"/>
    <sheet name="Mot de passe" sheetId="2" r:id="rId2"/>
  </sheets>
  <definedNames>
    <definedName name="_xlnm.Print_Area" localSheetId="0">'Simulateur de modèle économique'!$A$1:$R$33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8" i="1"/>
  <c r="P16" i="1"/>
  <c r="P14" i="1"/>
  <c r="H14" i="1"/>
  <c r="P22" i="1" l="1"/>
  <c r="R10" i="1"/>
  <c r="P10" i="1" l="1"/>
  <c r="D35" i="1" s="1"/>
  <c r="D32" i="1" s="1"/>
  <c r="D34" i="1"/>
  <c r="P12" i="1"/>
  <c r="D29" i="1" l="1"/>
  <c r="D31" i="1"/>
  <c r="D30" i="1"/>
  <c r="P24" i="1"/>
  <c r="D33" i="1" l="1"/>
</calcChain>
</file>

<file path=xl/sharedStrings.xml><?xml version="1.0" encoding="utf-8"?>
<sst xmlns="http://schemas.openxmlformats.org/spreadsheetml/2006/main" count="58" uniqueCount="58">
  <si>
    <t>PRODUCTION</t>
  </si>
  <si>
    <t>CHIFFRE D'AFFAIRES</t>
  </si>
  <si>
    <t>TOTAL
DEPENSES</t>
  </si>
  <si>
    <t>&gt; CHAINE DE VALEUR &gt;</t>
  </si>
  <si>
    <t xml:space="preserve">OFFRE : </t>
  </si>
  <si>
    <t xml:space="preserve">Cible et niveau de gamme : </t>
  </si>
  <si>
    <t>Calcul sur 1 an (remplissez les cellules bleues)</t>
  </si>
  <si>
    <t xml:space="preserve">Prix de vente moyen (ou panier moyen) : </t>
  </si>
  <si>
    <t>Chiffre d'affaires annuel (€)</t>
  </si>
  <si>
    <t>Achats matières (€)</t>
  </si>
  <si>
    <t>Délai moyen de paiement des dettes (jours)</t>
  </si>
  <si>
    <t>Délai moyen rotation stocks matières (jours)</t>
  </si>
  <si>
    <t>Délai moyen rotation stocks produits finis (j)</t>
  </si>
  <si>
    <t>+ Encours stock matière</t>
  </si>
  <si>
    <t>+ Encours stock produits finis</t>
  </si>
  <si>
    <t>+ Clients et comptes rattachés</t>
  </si>
  <si>
    <t>- Fournisseurs et comptes rattachés</t>
  </si>
  <si>
    <t>Délai moyen d'encaissement clients (jours)</t>
  </si>
  <si>
    <r>
      <rPr>
        <b/>
        <sz val="16"/>
        <color theme="9"/>
        <rFont val="Calibri"/>
        <family val="2"/>
        <scheme val="minor"/>
      </rPr>
      <t>BENEFICE</t>
    </r>
    <r>
      <rPr>
        <b/>
        <sz val="16"/>
        <color theme="1"/>
        <rFont val="Calibri"/>
        <family val="2"/>
        <scheme val="minor"/>
      </rPr>
      <t xml:space="preserve"> OU </t>
    </r>
    <r>
      <rPr>
        <b/>
        <sz val="16"/>
        <color rgb="FFFF0000"/>
        <rFont val="Calibri"/>
        <family val="2"/>
        <scheme val="minor"/>
      </rPr>
      <t>PERTE</t>
    </r>
  </si>
  <si>
    <t>LIEU DE VENTE / DISTRIBUTION</t>
  </si>
  <si>
    <t>ACTIVITE EN PROPRE</t>
  </si>
  <si>
    <t>SOUS-TRAITANCE</t>
  </si>
  <si>
    <t>RESSOURCES HUMAINES</t>
  </si>
  <si>
    <t>OUTIL DE PRODUCTION</t>
  </si>
  <si>
    <t>AUTRES ACHATS</t>
  </si>
  <si>
    <t>SUPPORT</t>
  </si>
  <si>
    <t>BFR</t>
  </si>
  <si>
    <t>Simulateur de modèle économique</t>
  </si>
  <si>
    <t>STOCKAGE / ACHEMINEMENT</t>
  </si>
  <si>
    <t>PUB / PROMOTION</t>
  </si>
  <si>
    <t>Haut de gamme, matière végétale et biologique</t>
  </si>
  <si>
    <t>MOYENS LOGISTIQUES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</si>
  <si>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</si>
  <si>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</si>
  <si>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</si>
  <si>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</si>
  <si>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</si>
  <si>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</si>
  <si>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https://www.business-plan-excel.fr/produit/mot-de-passe-simulateur-modele-economique/</t>
  </si>
  <si>
    <r>
      <rPr>
        <b/>
        <sz val="12"/>
        <rFont val="Calibri"/>
        <family val="2"/>
        <scheme val="minor"/>
      </rPr>
      <t>Coût du personnel</t>
    </r>
    <r>
      <rPr>
        <b/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(coût annuel global)</t>
    </r>
  </si>
  <si>
    <r>
      <rPr>
        <b/>
        <sz val="12"/>
        <rFont val="Calibri"/>
        <family val="2"/>
        <scheme val="minor"/>
      </rPr>
      <t>Bâtiments, machines et équipements</t>
    </r>
    <r>
      <rPr>
        <b/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(coût amort, loyer, énergie, entretien annuels)</t>
    </r>
  </si>
  <si>
    <r>
      <rPr>
        <b/>
        <sz val="12"/>
        <rFont val="Calibri"/>
        <family val="2"/>
        <scheme val="minor"/>
      </rPr>
      <t xml:space="preserve">Administration, déplacements, autres charges externes </t>
    </r>
    <r>
      <rPr>
        <i/>
        <sz val="11"/>
        <rFont val="Calibri"/>
        <family val="2"/>
        <scheme val="minor"/>
      </rPr>
      <t>(coût annuel)</t>
    </r>
  </si>
  <si>
    <t>CONCEPTION</t>
  </si>
  <si>
    <r>
      <rPr>
        <b/>
        <sz val="12"/>
        <rFont val="Calibri"/>
        <family val="2"/>
        <scheme val="minor"/>
      </rPr>
      <t xml:space="preserve">Autres achats : fournitures, achat de services, etc </t>
    </r>
    <r>
      <rPr>
        <i/>
        <sz val="11"/>
        <rFont val="Calibri"/>
        <family val="2"/>
        <scheme val="minor"/>
      </rPr>
      <t>(coût annuel)</t>
    </r>
  </si>
  <si>
    <t>Calcul du besoin en fonds de roulement (BFR) :</t>
  </si>
  <si>
    <t xml:space="preserve">Volume de vente annuel 
(nombre d'unités) : </t>
  </si>
  <si>
    <r>
      <rPr>
        <b/>
        <i/>
        <u/>
        <sz val="11"/>
        <color theme="1"/>
        <rFont val="Calibri"/>
        <family val="2"/>
        <scheme val="minor"/>
      </rPr>
      <t xml:space="preserve">Elément clé : </t>
    </r>
    <r>
      <rPr>
        <i/>
        <sz val="11"/>
        <color theme="1"/>
        <rFont val="Calibri"/>
        <family val="2"/>
        <scheme val="minor"/>
      </rPr>
      <t xml:space="preserve">
Savoir-faire du gérant</t>
    </r>
  </si>
  <si>
    <r>
      <rPr>
        <b/>
        <i/>
        <u/>
        <sz val="11"/>
        <color theme="1"/>
        <rFont val="Calibri"/>
        <family val="2"/>
        <scheme val="minor"/>
      </rPr>
      <t>Elément clé :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
Activité assurée par le gérant et un employé de confiance (qualité optimale)</t>
    </r>
  </si>
  <si>
    <r>
      <rPr>
        <b/>
        <i/>
        <u/>
        <sz val="11"/>
        <color theme="1"/>
        <rFont val="Calibri"/>
        <family val="2"/>
        <scheme val="minor"/>
      </rPr>
      <t xml:space="preserve">Elément clé : </t>
    </r>
    <r>
      <rPr>
        <i/>
        <sz val="11"/>
        <color theme="1"/>
        <rFont val="Calibri"/>
        <family val="2"/>
        <scheme val="minor"/>
      </rPr>
      <t xml:space="preserve">
Boutique-atelier offrant un grand espace de stockage</t>
    </r>
  </si>
  <si>
    <r>
      <rPr>
        <b/>
        <i/>
        <u/>
        <sz val="11"/>
        <color theme="1"/>
        <rFont val="Calibri"/>
        <family val="2"/>
        <scheme val="minor"/>
      </rPr>
      <t xml:space="preserve">Elément clé : </t>
    </r>
    <r>
      <rPr>
        <i/>
        <sz val="11"/>
        <color theme="1"/>
        <rFont val="Calibri"/>
        <family val="2"/>
        <scheme val="minor"/>
      </rPr>
      <t xml:space="preserve">
Boutique en propre en cœur de ville (marge maximale) + réseau de boutiques partenaires (volume)</t>
    </r>
  </si>
  <si>
    <r>
      <rPr>
        <b/>
        <i/>
        <u/>
        <sz val="11"/>
        <color theme="1"/>
        <rFont val="Calibri"/>
        <family val="2"/>
        <scheme val="minor"/>
      </rPr>
      <t xml:space="preserve">Elément clé : </t>
    </r>
    <r>
      <rPr>
        <i/>
        <sz val="11"/>
        <color theme="1"/>
        <rFont val="Calibri"/>
        <family val="2"/>
        <scheme val="minor"/>
      </rPr>
      <t xml:space="preserve">
Une campagne annuelle de communication presse + PLV</t>
    </r>
  </si>
  <si>
    <t>MOYENS / ORGANISATION</t>
  </si>
  <si>
    <t>Production artisanale de sacs à main ; vente en boutique + réseau</t>
  </si>
  <si>
    <r>
      <rPr>
        <b/>
        <sz val="12"/>
        <rFont val="Calibri"/>
        <family val="2"/>
        <scheme val="minor"/>
      </rPr>
      <t>Transport, expéditions, lieu de stockage</t>
    </r>
    <r>
      <rPr>
        <b/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(coût annuel)</t>
    </r>
  </si>
  <si>
    <r>
      <rPr>
        <b/>
        <sz val="12"/>
        <rFont val="Calibri"/>
        <family val="2"/>
        <scheme val="minor"/>
      </rPr>
      <t xml:space="preserve">Achat de matières pour transformation ou de marchandises pour revente </t>
    </r>
    <r>
      <rPr>
        <i/>
        <sz val="11"/>
        <rFont val="Calibri"/>
        <family val="2"/>
        <scheme val="minor"/>
      </rPr>
      <t>( coût en % des ventes)</t>
    </r>
  </si>
  <si>
    <r>
      <rPr>
        <b/>
        <sz val="12"/>
        <rFont val="Calibri"/>
        <family val="2"/>
        <scheme val="minor"/>
      </rPr>
      <t>Sous-traitance production / Marge distributeurs</t>
    </r>
    <r>
      <rPr>
        <b/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(coût en % des ventes)</t>
    </r>
  </si>
  <si>
    <t>Pour déverrouiller ce document, rendez-vous dans l'onglet suivant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</si>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</sst>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_-* #,##0_-;\-* #,##0_-;_-* &quot;-&quot;??_-;_-@_-"/>
    <numFmt numFmtId="166" formatCode="#,##0_ ;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4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66" fontId="4" fillId="0" borderId="17" xfId="1" applyNumberFormat="1" applyFont="1" applyBorder="1" applyAlignment="1">
      <alignment horizontal="center" vertical="center"/>
    </xf>
    <xf numFmtId="166" fontId="13" fillId="0" borderId="17" xfId="1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vertical="center" wrapText="1"/>
    </xf>
    <xf numFmtId="165" fontId="14" fillId="5" borderId="1" xfId="1" applyNumberFormat="1" applyFont="1" applyFill="1" applyBorder="1" applyAlignment="1" applyProtection="1">
      <alignment vertical="center"/>
      <protection locked="0"/>
    </xf>
    <xf numFmtId="0" fontId="16" fillId="0" borderId="1" xfId="0" quotePrefix="1" applyFont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 vertical="center"/>
    </xf>
    <xf numFmtId="165" fontId="17" fillId="5" borderId="2" xfId="1" applyNumberFormat="1" applyFont="1" applyFill="1" applyBorder="1" applyAlignment="1" applyProtection="1">
      <alignment vertical="center"/>
      <protection locked="0"/>
    </xf>
    <xf numFmtId="165" fontId="14" fillId="0" borderId="2" xfId="1" applyNumberFormat="1" applyFont="1" applyFill="1" applyBorder="1" applyAlignment="1" applyProtection="1">
      <alignment vertical="center"/>
      <protection locked="0"/>
    </xf>
    <xf numFmtId="165" fontId="15" fillId="0" borderId="2" xfId="1" applyNumberFormat="1" applyFont="1" applyBorder="1" applyAlignment="1">
      <alignment vertical="center"/>
    </xf>
    <xf numFmtId="3" fontId="13" fillId="0" borderId="21" xfId="0" applyNumberFormat="1" applyFont="1" applyBorder="1" applyAlignment="1">
      <alignment horizontal="center" vertical="center"/>
    </xf>
    <xf numFmtId="3" fontId="13" fillId="0" borderId="28" xfId="0" applyNumberFormat="1" applyFont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left" vertical="center" wrapText="1" indent="1"/>
      <protection locked="0"/>
    </xf>
    <xf numFmtId="0" fontId="10" fillId="5" borderId="12" xfId="0" applyFont="1" applyFill="1" applyBorder="1" applyAlignment="1" applyProtection="1">
      <alignment horizontal="left" vertical="center" wrapText="1" indent="1"/>
      <protection locked="0"/>
    </xf>
    <xf numFmtId="164" fontId="10" fillId="5" borderId="12" xfId="0" applyNumberFormat="1" applyFont="1" applyFill="1" applyBorder="1" applyAlignment="1" applyProtection="1">
      <alignment horizontal="left" vertical="center" wrapText="1" indent="1"/>
      <protection locked="0"/>
    </xf>
    <xf numFmtId="3" fontId="10" fillId="5" borderId="14" xfId="0" applyNumberFormat="1" applyFont="1" applyFill="1" applyBorder="1" applyAlignment="1" applyProtection="1">
      <alignment horizontal="left" vertical="center" wrapText="1" indent="1"/>
      <protection locked="0"/>
    </xf>
    <xf numFmtId="9" fontId="13" fillId="5" borderId="17" xfId="0" applyNumberFormat="1" applyFont="1" applyFill="1" applyBorder="1" applyAlignment="1" applyProtection="1">
      <alignment horizontal="center" vertical="center"/>
      <protection locked="0"/>
    </xf>
    <xf numFmtId="3" fontId="13" fillId="5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2" applyFont="1"/>
    <xf numFmtId="0" fontId="28" fillId="0" borderId="0" xfId="0" applyFont="1"/>
    <xf numFmtId="0" fontId="30" fillId="2" borderId="19" xfId="0" applyFont="1" applyFill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5" borderId="3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34" fillId="4" borderId="31" xfId="0" applyFont="1" applyFill="1" applyBorder="1" applyAlignment="1">
      <alignment horizontal="center" vertical="center"/>
    </xf>
    <xf numFmtId="0" fontId="34" fillId="4" borderId="32" xfId="0" applyFont="1" applyFill="1" applyBorder="1" applyAlignment="1">
      <alignment horizontal="center" vertical="center"/>
    </xf>
    <xf numFmtId="0" fontId="34" fillId="4" borderId="0" xfId="0" applyFont="1" applyFill="1" applyAlignment="1">
      <alignment horizontal="center" vertical="center" textRotation="90"/>
    </xf>
    <xf numFmtId="0" fontId="8" fillId="2" borderId="9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3" fontId="13" fillId="5" borderId="19" xfId="0" applyNumberFormat="1" applyFont="1" applyFill="1" applyBorder="1" applyAlignment="1" applyProtection="1">
      <alignment horizontal="center" vertical="center"/>
      <protection locked="0"/>
    </xf>
    <xf numFmtId="3" fontId="13" fillId="5" borderId="18" xfId="0" applyNumberFormat="1" applyFont="1" applyFill="1" applyBorder="1" applyAlignment="1" applyProtection="1">
      <alignment horizontal="center" vertical="center"/>
      <protection locked="0"/>
    </xf>
    <xf numFmtId="3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6" fontId="6" fillId="0" borderId="23" xfId="1" applyNumberFormat="1" applyFont="1" applyBorder="1" applyAlignment="1">
      <alignment horizontal="center" vertical="center"/>
    </xf>
    <xf numFmtId="166" fontId="6" fillId="0" borderId="22" xfId="1" applyNumberFormat="1" applyFont="1" applyBorder="1" applyAlignment="1">
      <alignment horizontal="center" vertical="center"/>
    </xf>
    <xf numFmtId="166" fontId="6" fillId="0" borderId="24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9" fillId="0" borderId="0" xfId="2" applyFont="1" applyAlignment="1">
      <alignment horizontal="left"/>
    </xf>
    <xf numFmtId="0" fontId="37" fillId="0" borderId="0" xfId="0" applyFont="1" applyAlignment="1">
      <alignment vertical="center"/>
    </xf>
    <xf numFmtId="0" fontId="38" fillId="0" borderId="0" xfId="0" applyFont="1"/>
  </cellXfs>
  <cellStyles count="3">
    <cellStyle name="Lien hypertexte" xfId="2" builtinId="8"/>
    <cellStyle name="Millier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E1CDC2-E4BA-40BC-A33A-A415A1C08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simulateur-modele-economique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DD802-8B25-4DE8-857A-316F888BC73B}">
  <sheetPr>
    <pageSetUpPr fitToPage="1"/>
  </sheetPr>
  <dimension ref="A1:R35"/>
  <sheetViews>
    <sheetView showGridLines="0" tabSelected="1" zoomScaleNormal="100" workbookViewId="0">
      <selection activeCell="D5" sqref="D5"/>
    </sheetView>
  </sheetViews>
  <sheetFormatPr baseColWidth="10" defaultColWidth="11.375" defaultRowHeight="14.55" x14ac:dyDescent="0.25"/>
  <cols>
    <col min="1" max="1" width="3.875" style="4" customWidth="1"/>
    <col min="2" max="2" width="11.75" style="4" customWidth="1"/>
    <col min="3" max="3" width="31.125" style="4" customWidth="1"/>
    <col min="4" max="4" width="49.125" style="4" customWidth="1"/>
    <col min="5" max="5" width="2.75" style="4" customWidth="1"/>
    <col min="6" max="6" width="26.625" style="4" customWidth="1"/>
    <col min="7" max="7" width="2.375" style="4" customWidth="1"/>
    <col min="8" max="8" width="26.625" style="4" customWidth="1"/>
    <col min="9" max="9" width="2.375" style="4" customWidth="1"/>
    <col min="10" max="10" width="26.625" style="4" customWidth="1"/>
    <col min="11" max="11" width="2.375" style="4" customWidth="1"/>
    <col min="12" max="12" width="26.625" style="4" customWidth="1"/>
    <col min="13" max="13" width="2.375" style="4" customWidth="1"/>
    <col min="14" max="14" width="26.625" style="4" customWidth="1"/>
    <col min="15" max="15" width="2.375" style="4" customWidth="1"/>
    <col min="16" max="16" width="21.375" style="4" customWidth="1"/>
    <col min="17" max="17" width="2.125" style="4" customWidth="1"/>
    <col min="18" max="18" width="21.375" style="4" customWidth="1"/>
    <col min="19" max="16384" width="11.375" style="4"/>
  </cols>
  <sheetData>
    <row r="1" spans="1:18" ht="33.950000000000003" x14ac:dyDescent="0.25">
      <c r="A1" s="3" t="s">
        <v>27</v>
      </c>
      <c r="F1" s="82" t="s">
        <v>56</v>
      </c>
    </row>
    <row r="2" spans="1:18" ht="8.35" customHeight="1" x14ac:dyDescent="0.25">
      <c r="A2" s="3"/>
    </row>
    <row r="3" spans="1:18" ht="20.95" x14ac:dyDescent="0.25">
      <c r="A3" s="10" t="s">
        <v>6</v>
      </c>
    </row>
    <row r="4" spans="1:18" ht="17.350000000000001" customHeight="1" thickBot="1" x14ac:dyDescent="0.3"/>
    <row r="5" spans="1:18" ht="41.2" customHeight="1" x14ac:dyDescent="0.25">
      <c r="B5" s="62" t="s">
        <v>4</v>
      </c>
      <c r="C5" s="63"/>
      <c r="D5" s="36" t="s">
        <v>52</v>
      </c>
      <c r="F5" s="59" t="s">
        <v>3</v>
      </c>
      <c r="G5" s="59"/>
      <c r="H5" s="59"/>
      <c r="I5" s="59"/>
      <c r="J5" s="59"/>
      <c r="K5" s="59"/>
      <c r="L5" s="59"/>
      <c r="M5" s="59"/>
      <c r="N5" s="60"/>
    </row>
    <row r="6" spans="1:18" ht="42.1" customHeight="1" x14ac:dyDescent="0.25">
      <c r="B6" s="64" t="s">
        <v>5</v>
      </c>
      <c r="C6" s="65"/>
      <c r="D6" s="37" t="s">
        <v>30</v>
      </c>
      <c r="F6" s="7" t="s">
        <v>42</v>
      </c>
      <c r="G6" s="14"/>
      <c r="H6" s="7" t="s">
        <v>0</v>
      </c>
      <c r="I6" s="14"/>
      <c r="J6" s="8" t="s">
        <v>19</v>
      </c>
      <c r="K6" s="14"/>
      <c r="L6" s="8" t="s">
        <v>28</v>
      </c>
      <c r="M6" s="15"/>
      <c r="N6" s="9" t="s">
        <v>29</v>
      </c>
    </row>
    <row r="7" spans="1:18" ht="42.1" customHeight="1" x14ac:dyDescent="0.25">
      <c r="B7" s="66" t="s">
        <v>7</v>
      </c>
      <c r="C7" s="67"/>
      <c r="D7" s="38">
        <v>100</v>
      </c>
      <c r="F7" s="57" t="s">
        <v>46</v>
      </c>
      <c r="G7" s="54"/>
      <c r="H7" s="57" t="s">
        <v>47</v>
      </c>
      <c r="I7" s="54"/>
      <c r="J7" s="57" t="s">
        <v>49</v>
      </c>
      <c r="K7" s="54"/>
      <c r="L7" s="57" t="s">
        <v>48</v>
      </c>
      <c r="M7" s="54"/>
      <c r="N7" s="57" t="s">
        <v>50</v>
      </c>
    </row>
    <row r="8" spans="1:18" ht="42.1" customHeight="1" thickBot="1" x14ac:dyDescent="0.3">
      <c r="B8" s="68" t="s">
        <v>45</v>
      </c>
      <c r="C8" s="69"/>
      <c r="D8" s="39">
        <v>2800</v>
      </c>
      <c r="F8" s="58"/>
      <c r="G8" s="55"/>
      <c r="H8" s="58"/>
      <c r="I8" s="55"/>
      <c r="J8" s="58"/>
      <c r="K8" s="55"/>
      <c r="L8" s="58"/>
      <c r="M8" s="56"/>
      <c r="N8" s="58"/>
      <c r="P8" s="73" t="s">
        <v>2</v>
      </c>
      <c r="R8" s="73" t="s">
        <v>1</v>
      </c>
    </row>
    <row r="9" spans="1:18" x14ac:dyDescent="0.25">
      <c r="F9" s="11"/>
      <c r="H9" s="11"/>
      <c r="J9" s="11"/>
      <c r="L9" s="11"/>
      <c r="N9" s="11"/>
      <c r="P9" s="74"/>
      <c r="R9" s="73"/>
    </row>
    <row r="10" spans="1:18" ht="36.700000000000003" customHeight="1" x14ac:dyDescent="0.25">
      <c r="B10" s="61" t="s">
        <v>51</v>
      </c>
      <c r="C10" s="52" t="s">
        <v>20</v>
      </c>
      <c r="D10" s="53" t="s">
        <v>54</v>
      </c>
      <c r="E10" s="13"/>
      <c r="F10" s="20"/>
      <c r="G10" s="19"/>
      <c r="H10" s="40">
        <v>0.55000000000000004</v>
      </c>
      <c r="I10" s="19"/>
      <c r="J10" s="20"/>
      <c r="K10" s="19"/>
      <c r="L10" s="20"/>
      <c r="M10" s="19"/>
      <c r="N10" s="20"/>
      <c r="P10" s="17">
        <f>+R10*H10</f>
        <v>154000</v>
      </c>
      <c r="Q10" s="6"/>
      <c r="R10" s="16">
        <f>+D7*D8</f>
        <v>280000</v>
      </c>
    </row>
    <row r="11" spans="1:18" ht="15.95" x14ac:dyDescent="0.25">
      <c r="B11" s="61"/>
      <c r="C11" s="45"/>
      <c r="D11" s="6"/>
      <c r="F11" s="21"/>
      <c r="G11" s="18"/>
      <c r="H11" s="21"/>
      <c r="I11" s="18"/>
      <c r="J11" s="21"/>
      <c r="K11" s="18"/>
      <c r="L11" s="21"/>
      <c r="M11" s="18"/>
      <c r="N11" s="21"/>
      <c r="P11" s="42"/>
      <c r="R11" s="44"/>
    </row>
    <row r="12" spans="1:18" ht="36.700000000000003" customHeight="1" x14ac:dyDescent="0.25">
      <c r="B12" s="61"/>
      <c r="C12" s="52" t="s">
        <v>21</v>
      </c>
      <c r="D12" s="53" t="s">
        <v>55</v>
      </c>
      <c r="E12" s="13"/>
      <c r="F12" s="20"/>
      <c r="G12" s="19"/>
      <c r="H12" s="40"/>
      <c r="I12" s="19"/>
      <c r="J12" s="40">
        <v>0.15</v>
      </c>
      <c r="K12" s="19"/>
      <c r="L12" s="20"/>
      <c r="M12" s="19"/>
      <c r="N12" s="20"/>
      <c r="P12" s="17">
        <f>R10*H12+R10*J12</f>
        <v>42000</v>
      </c>
      <c r="R12" s="12"/>
    </row>
    <row r="13" spans="1:18" ht="15.95" x14ac:dyDescent="0.25">
      <c r="B13" s="61"/>
      <c r="C13" s="45"/>
      <c r="F13" s="21"/>
      <c r="G13" s="18"/>
      <c r="H13" s="21"/>
      <c r="I13" s="18"/>
      <c r="J13" s="21"/>
      <c r="K13" s="18"/>
      <c r="L13" s="21"/>
      <c r="M13" s="18"/>
      <c r="N13" s="21"/>
      <c r="P13" s="21"/>
      <c r="R13" s="12"/>
    </row>
    <row r="14" spans="1:18" ht="36.700000000000003" customHeight="1" x14ac:dyDescent="0.25">
      <c r="B14" s="61"/>
      <c r="C14" s="52" t="s">
        <v>22</v>
      </c>
      <c r="D14" s="53" t="s">
        <v>39</v>
      </c>
      <c r="E14" s="13"/>
      <c r="F14" s="41"/>
      <c r="G14" s="22"/>
      <c r="H14" s="41">
        <f>3000*12</f>
        <v>36000</v>
      </c>
      <c r="I14" s="22"/>
      <c r="J14" s="41"/>
      <c r="K14" s="22"/>
      <c r="L14" s="41"/>
      <c r="M14" s="22"/>
      <c r="N14" s="41"/>
      <c r="P14" s="17">
        <f>SUM(F14:N14)</f>
        <v>36000</v>
      </c>
      <c r="R14" s="12"/>
    </row>
    <row r="15" spans="1:18" ht="15.95" x14ac:dyDescent="0.25">
      <c r="B15" s="61"/>
      <c r="C15" s="45"/>
      <c r="F15" s="23"/>
      <c r="G15" s="24"/>
      <c r="H15" s="23"/>
      <c r="I15" s="24"/>
      <c r="J15" s="23"/>
      <c r="K15" s="24"/>
      <c r="L15" s="23"/>
      <c r="M15" s="24"/>
      <c r="N15" s="23"/>
      <c r="P15" s="21"/>
      <c r="R15" s="12"/>
    </row>
    <row r="16" spans="1:18" ht="36.700000000000003" customHeight="1" x14ac:dyDescent="0.25">
      <c r="B16" s="61"/>
      <c r="C16" s="52" t="s">
        <v>31</v>
      </c>
      <c r="D16" s="53" t="s">
        <v>53</v>
      </c>
      <c r="E16" s="13"/>
      <c r="F16" s="25"/>
      <c r="G16" s="22"/>
      <c r="H16" s="25"/>
      <c r="I16" s="22"/>
      <c r="J16" s="25"/>
      <c r="K16" s="22"/>
      <c r="L16" s="41">
        <v>1200</v>
      </c>
      <c r="M16" s="22"/>
      <c r="N16" s="25"/>
      <c r="P16" s="17">
        <f>SUM(F16:N16)</f>
        <v>1200</v>
      </c>
      <c r="R16" s="12"/>
    </row>
    <row r="17" spans="2:18" ht="15.95" x14ac:dyDescent="0.25">
      <c r="B17" s="61"/>
      <c r="C17" s="45"/>
      <c r="F17" s="23"/>
      <c r="G17" s="24"/>
      <c r="H17" s="23"/>
      <c r="I17" s="24"/>
      <c r="J17" s="23"/>
      <c r="K17" s="24"/>
      <c r="L17" s="23"/>
      <c r="M17" s="24"/>
      <c r="N17" s="23"/>
      <c r="P17" s="21"/>
      <c r="R17" s="12"/>
    </row>
    <row r="18" spans="2:18" ht="36.700000000000003" customHeight="1" x14ac:dyDescent="0.25">
      <c r="B18" s="61"/>
      <c r="C18" s="52" t="s">
        <v>24</v>
      </c>
      <c r="D18" s="53" t="s">
        <v>43</v>
      </c>
      <c r="E18" s="13"/>
      <c r="F18" s="41">
        <v>2000</v>
      </c>
      <c r="G18" s="22"/>
      <c r="H18" s="41">
        <v>1800</v>
      </c>
      <c r="I18" s="22"/>
      <c r="J18" s="41">
        <v>2000</v>
      </c>
      <c r="K18" s="22"/>
      <c r="L18" s="41">
        <v>800</v>
      </c>
      <c r="M18" s="22"/>
      <c r="N18" s="41">
        <v>1800</v>
      </c>
      <c r="P18" s="17">
        <f>SUM(F18:N18)</f>
        <v>8400</v>
      </c>
      <c r="R18" s="12"/>
    </row>
    <row r="19" spans="2:18" ht="15.95" x14ac:dyDescent="0.25">
      <c r="B19" s="61"/>
      <c r="C19" s="45"/>
      <c r="F19" s="23"/>
      <c r="G19" s="24"/>
      <c r="H19" s="23"/>
      <c r="I19" s="24"/>
      <c r="J19" s="23"/>
      <c r="K19" s="24"/>
      <c r="L19" s="23"/>
      <c r="M19" s="24"/>
      <c r="N19" s="23"/>
      <c r="P19" s="21"/>
      <c r="R19" s="12"/>
    </row>
    <row r="20" spans="2:18" ht="36.700000000000003" customHeight="1" x14ac:dyDescent="0.25">
      <c r="B20" s="61"/>
      <c r="C20" s="52" t="s">
        <v>23</v>
      </c>
      <c r="D20" s="53" t="s">
        <v>40</v>
      </c>
      <c r="E20" s="13"/>
      <c r="F20" s="41"/>
      <c r="G20" s="22"/>
      <c r="H20" s="41">
        <v>3000</v>
      </c>
      <c r="I20" s="22"/>
      <c r="J20" s="41">
        <v>22800</v>
      </c>
      <c r="K20" s="22"/>
      <c r="L20" s="41"/>
      <c r="M20" s="22"/>
      <c r="N20" s="25"/>
      <c r="P20" s="17">
        <f>SUM(F20:N20)</f>
        <v>25800</v>
      </c>
      <c r="R20" s="12"/>
    </row>
    <row r="21" spans="2:18" ht="15.95" x14ac:dyDescent="0.25">
      <c r="B21" s="61"/>
      <c r="C21" s="45"/>
      <c r="F21" s="34"/>
      <c r="G21" s="22"/>
      <c r="H21" s="34"/>
      <c r="I21" s="22"/>
      <c r="J21" s="22"/>
      <c r="K21" s="22"/>
      <c r="L21" s="22"/>
      <c r="M21" s="22"/>
      <c r="N21" s="35"/>
      <c r="P21" s="21"/>
      <c r="R21" s="12"/>
    </row>
    <row r="22" spans="2:18" ht="36.700000000000003" customHeight="1" x14ac:dyDescent="0.25">
      <c r="B22" s="61"/>
      <c r="C22" s="52" t="s">
        <v>25</v>
      </c>
      <c r="D22" s="53" t="s">
        <v>41</v>
      </c>
      <c r="E22" s="13"/>
      <c r="F22" s="70">
        <v>4800</v>
      </c>
      <c r="G22" s="71"/>
      <c r="H22" s="71"/>
      <c r="I22" s="71"/>
      <c r="J22" s="71"/>
      <c r="K22" s="71"/>
      <c r="L22" s="71"/>
      <c r="M22" s="71"/>
      <c r="N22" s="72"/>
      <c r="P22" s="17">
        <f>SUM(F22:N22)</f>
        <v>4800</v>
      </c>
      <c r="R22" s="12"/>
    </row>
    <row r="23" spans="2:18" x14ac:dyDescent="0.25">
      <c r="P23" s="43"/>
      <c r="R23" s="43"/>
    </row>
    <row r="24" spans="2:18" ht="29.25" customHeight="1" x14ac:dyDescent="0.25">
      <c r="C24" s="5" t="s">
        <v>44</v>
      </c>
      <c r="P24" s="75">
        <f>R10-SUM(P10:P22)</f>
        <v>7800</v>
      </c>
      <c r="Q24" s="76"/>
      <c r="R24" s="77"/>
    </row>
    <row r="25" spans="2:18" ht="23.2" customHeight="1" x14ac:dyDescent="0.25">
      <c r="C25" s="28" t="s">
        <v>17</v>
      </c>
      <c r="D25" s="31">
        <v>30</v>
      </c>
      <c r="P25" s="78" t="s">
        <v>18</v>
      </c>
      <c r="Q25" s="79"/>
      <c r="R25" s="80"/>
    </row>
    <row r="26" spans="2:18" ht="23.2" customHeight="1" x14ac:dyDescent="0.25">
      <c r="C26" s="28" t="s">
        <v>10</v>
      </c>
      <c r="D26" s="31">
        <v>35</v>
      </c>
    </row>
    <row r="27" spans="2:18" ht="23.2" customHeight="1" x14ac:dyDescent="0.25">
      <c r="C27" s="28" t="s">
        <v>11</v>
      </c>
      <c r="D27" s="31">
        <v>20</v>
      </c>
      <c r="P27" s="5"/>
    </row>
    <row r="28" spans="2:18" ht="23.2" customHeight="1" x14ac:dyDescent="0.25">
      <c r="C28" s="28" t="s">
        <v>12</v>
      </c>
      <c r="D28" s="31">
        <v>30</v>
      </c>
    </row>
    <row r="29" spans="2:18" ht="23.2" hidden="1" customHeight="1" x14ac:dyDescent="0.25">
      <c r="C29" s="26" t="s">
        <v>13</v>
      </c>
      <c r="D29" s="32">
        <f>D35/365*D27</f>
        <v>4641.0958904109593</v>
      </c>
    </row>
    <row r="30" spans="2:18" ht="23.2" hidden="1" customHeight="1" x14ac:dyDescent="0.25">
      <c r="C30" s="26" t="s">
        <v>14</v>
      </c>
      <c r="D30" s="32">
        <f>D34/365*D28</f>
        <v>23013.698630136987</v>
      </c>
    </row>
    <row r="31" spans="2:18" ht="23.2" hidden="1" customHeight="1" x14ac:dyDescent="0.25">
      <c r="C31" s="26" t="s">
        <v>15</v>
      </c>
      <c r="D31" s="32">
        <f>+D34/365*D25</f>
        <v>23013.698630136987</v>
      </c>
    </row>
    <row r="32" spans="2:18" ht="23.2" hidden="1" customHeight="1" x14ac:dyDescent="0.25">
      <c r="C32" s="26" t="s">
        <v>16</v>
      </c>
      <c r="D32" s="32">
        <f>+D35/365*D26</f>
        <v>8121.9178082191784</v>
      </c>
      <c r="M32" s="5"/>
      <c r="N32" s="30"/>
    </row>
    <row r="33" spans="3:4" ht="23.2" customHeight="1" x14ac:dyDescent="0.25">
      <c r="C33" s="29" t="s">
        <v>26</v>
      </c>
      <c r="D33" s="33">
        <f>+D29+D30+D31-D32</f>
        <v>42546.57534246576</v>
      </c>
    </row>
    <row r="34" spans="3:4" ht="23.2" hidden="1" customHeight="1" x14ac:dyDescent="0.25">
      <c r="C34" s="26" t="s">
        <v>8</v>
      </c>
      <c r="D34" s="27">
        <f>R10</f>
        <v>280000</v>
      </c>
    </row>
    <row r="35" spans="3:4" ht="23.2" hidden="1" customHeight="1" x14ac:dyDescent="0.25">
      <c r="C35" s="26" t="s">
        <v>9</v>
      </c>
      <c r="D35" s="27">
        <f>P10*H10+P10*H12</f>
        <v>84700</v>
      </c>
    </row>
  </sheetData>
  <sheetProtection algorithmName="SHA-512" hashValue="XqwVgKBWsP1r5x6916XS1iUbQSv6M95Bv130co2HP5AW3ZdzGA96nBFCDpM2HkhUJ2juZ37CWK7u+POSByDEZw==" saltValue="FpSVJuMET2JN5LHfE1BLYA==" spinCount="100000" sheet="1" objects="1" scenarios="1"/>
  <mergeCells count="16">
    <mergeCell ref="P8:P9"/>
    <mergeCell ref="R8:R9"/>
    <mergeCell ref="P24:R24"/>
    <mergeCell ref="P25:R25"/>
    <mergeCell ref="F7:F8"/>
    <mergeCell ref="F5:N5"/>
    <mergeCell ref="B10:B22"/>
    <mergeCell ref="B5:C5"/>
    <mergeCell ref="B6:C6"/>
    <mergeCell ref="B7:C7"/>
    <mergeCell ref="B8:C8"/>
    <mergeCell ref="F22:N22"/>
    <mergeCell ref="H7:H8"/>
    <mergeCell ref="J7:J8"/>
    <mergeCell ref="L7:L8"/>
    <mergeCell ref="N7:N8"/>
  </mergeCells>
  <conditionalFormatting sqref="P24:R24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0E1A-7917-42F8-86FF-F976EFDCEF9E}">
  <dimension ref="A9:I25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8" max="8" width="50.75" customWidth="1"/>
  </cols>
  <sheetData>
    <row r="9" spans="1:9" ht="20.95" x14ac:dyDescent="0.35">
      <c r="A9" s="46" t="s">
        <v>32</v>
      </c>
    </row>
    <row r="10" spans="1:9" ht="18.7" x14ac:dyDescent="0.3">
      <c r="A10" s="2"/>
    </row>
    <row r="11" spans="1:9" ht="18.7" x14ac:dyDescent="0.3">
      <c r="B11" s="47" t="s">
        <v>33</v>
      </c>
    </row>
    <row r="12" spans="1:9" ht="15.95" x14ac:dyDescent="0.3">
      <c r="B12" s="1"/>
      <c r="C12" s="81" t="s">
        <v>38</v>
      </c>
      <c r="D12" s="81"/>
      <c r="E12" s="81"/>
      <c r="F12" s="81"/>
      <c r="G12" s="81"/>
      <c r="H12" s="81"/>
      <c r="I12" s="48" t="s">
        <v>34</v>
      </c>
    </row>
    <row r="14" spans="1:9" x14ac:dyDescent="0.25">
      <c r="C14" s="83" t="s">
        <v>57</v>
      </c>
    </row>
    <row r="23" spans="1:1" x14ac:dyDescent="0.25">
      <c r="A23" s="49" t="s">
        <v>35</v>
      </c>
    </row>
    <row r="24" spans="1:1" ht="15.1" x14ac:dyDescent="0.25">
      <c r="A24" s="50" t="s">
        <v>36</v>
      </c>
    </row>
    <row r="25" spans="1:1" x14ac:dyDescent="0.25">
      <c r="A25" s="51" t="s">
        <v>37</v>
      </c>
    </row>
  </sheetData>
  <sheetProtection algorithmName="SHA-512" hashValue="1rZThsLsmn0iUSyl9p7N/f0GD6TzxZd723zE9M0eBHfl9dSY6M0Ir7XrZB7fn4BrzI9WsbTKm08kTDrwFtafeQ==" saltValue="U1A/l28s9IfN7Jx37QY2Mg==" spinCount="100000" sheet="1" objects="1" scenarios="1"/>
  <mergeCells count="1">
    <mergeCell ref="C12:H12"/>
  </mergeCells>
  <hyperlinks>
    <hyperlink ref="A24" r:id="rId1" xr:uid="{43846BF2-FDDB-455C-BE99-2EEA21F120CC}"/>
    <hyperlink ref="C12" r:id="rId2" xr:uid="{28D985D4-32B0-4946-84E4-4EA5E96B604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Simulateur de modèle économique</vt:lpstr>
      <vt:lpstr>Mot de passe</vt:lpstr>
      <vt:lpstr>'Simulateur de modèle économique'!Zone_d_impression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2022-10-10T16:44:50Z</cp:lastPrinted>
  <dcterms:created xsi:type="dcterms:W3CDTF">2022-10-10T07:59:15Z</dcterms:created>
  <dcterms:modified xsi:type="dcterms:W3CDTF">2024-01-04T13:11:44Z</dcterms:modified>
</cp:coreProperties>
</file>