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4BAFEDF-F074-4CB0-A8A5-5970E1C9A2CE}" xr6:coauthVersionLast="47" xr6:coauthVersionMax="47" xr10:uidLastSave="{00000000-0000-0000-0000-000000000000}"/>
  <bookViews>
    <workbookView xWindow="-120" yWindow="-120" windowWidth="29040" windowHeight="15720" activeTab="1" xr2:uid="{F8C496CF-37A5-4268-9DC5-D58334812DC7}"/>
  </bookViews>
  <sheets>
    <sheet name="Simulation simple" sheetId="3" r:id="rId1"/>
    <sheet name="Arrêt du tabac" sheetId="1" r:id="rId2"/>
    <sheet name="Mot de passe" sheetId="2" r:id="rId3"/>
  </sheets>
  <definedNames>
    <definedName name="_xlnm.Print_Area" localSheetId="1">'Arrêt du tabac'!$A$1:$B$23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E9" i="3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E15" i="1"/>
  <c r="B12" i="1"/>
  <c r="E10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B13" i="1"/>
  <c r="B14" i="1" s="1"/>
  <c r="B15" i="1" s="1"/>
  <c r="E10" i="3" l="1"/>
  <c r="E12" i="3" s="1"/>
  <c r="B11" i="3" s="1"/>
  <c r="E11" i="1"/>
  <c r="E12" i="1" s="1"/>
  <c r="E13" i="1" s="1"/>
  <c r="E14" i="1" s="1"/>
  <c r="E16" i="1" s="1"/>
  <c r="B19" i="1"/>
  <c r="AH10" i="1"/>
  <c r="AB10" i="1"/>
  <c r="V10" i="1"/>
  <c r="P10" i="1"/>
  <c r="J10" i="1"/>
  <c r="AG10" i="1"/>
  <c r="AA10" i="1"/>
  <c r="U10" i="1"/>
  <c r="O10" i="1"/>
  <c r="I10" i="1"/>
  <c r="AF10" i="1"/>
  <c r="Z10" i="1"/>
  <c r="T10" i="1"/>
  <c r="N10" i="1"/>
  <c r="H10" i="1"/>
  <c r="AE10" i="1"/>
  <c r="Y10" i="1"/>
  <c r="S10" i="1"/>
  <c r="M10" i="1"/>
  <c r="G10" i="1"/>
  <c r="AD10" i="1"/>
  <c r="X10" i="1"/>
  <c r="R10" i="1"/>
  <c r="L10" i="1"/>
  <c r="AC10" i="1"/>
  <c r="W10" i="1"/>
  <c r="Q10" i="1"/>
  <c r="K10" i="1"/>
  <c r="F10" i="1"/>
  <c r="E13" i="3" l="1"/>
  <c r="F10" i="3"/>
  <c r="S11" i="1"/>
  <c r="S12" i="1" s="1"/>
  <c r="S13" i="1" s="1"/>
  <c r="S14" i="1" s="1"/>
  <c r="J11" i="1"/>
  <c r="J12" i="1" s="1"/>
  <c r="J13" i="1" s="1"/>
  <c r="J14" i="1" s="1"/>
  <c r="L11" i="1"/>
  <c r="L12" i="1" s="1"/>
  <c r="L13" i="1" s="1"/>
  <c r="L14" i="1" s="1"/>
  <c r="R11" i="1"/>
  <c r="R12" i="1" s="1"/>
  <c r="R13" i="1" s="1"/>
  <c r="R14" i="1" s="1"/>
  <c r="X11" i="1"/>
  <c r="X12" i="1" s="1"/>
  <c r="X13" i="1" s="1"/>
  <c r="X14" i="1" s="1"/>
  <c r="AE11" i="1"/>
  <c r="AE12" i="1" s="1"/>
  <c r="AE13" i="1" s="1"/>
  <c r="AE14" i="1" s="1"/>
  <c r="I11" i="1"/>
  <c r="I12" i="1" s="1"/>
  <c r="I13" i="1" s="1"/>
  <c r="I14" i="1" s="1"/>
  <c r="P11" i="1"/>
  <c r="P12" i="1" s="1"/>
  <c r="P13" i="1" s="1"/>
  <c r="P14" i="1" s="1"/>
  <c r="AG11" i="1"/>
  <c r="AG12" i="1" s="1"/>
  <c r="AG13" i="1" s="1"/>
  <c r="AG14" i="1" s="1"/>
  <c r="AF11" i="1"/>
  <c r="AF12" i="1" s="1"/>
  <c r="AF13" i="1" s="1"/>
  <c r="AF14" i="1" s="1"/>
  <c r="AD11" i="1"/>
  <c r="AD12" i="1" s="1"/>
  <c r="AD13" i="1" s="1"/>
  <c r="AD14" i="1" s="1"/>
  <c r="H11" i="1"/>
  <c r="H12" i="1" s="1"/>
  <c r="H13" i="1" s="1"/>
  <c r="H14" i="1" s="1"/>
  <c r="O11" i="1"/>
  <c r="O12" i="1" s="1"/>
  <c r="O13" i="1" s="1"/>
  <c r="O14" i="1" s="1"/>
  <c r="V11" i="1"/>
  <c r="V12" i="1" s="1"/>
  <c r="V13" i="1" s="1"/>
  <c r="V14" i="1" s="1"/>
  <c r="Y11" i="1"/>
  <c r="Y12" i="1" s="1"/>
  <c r="Y13" i="1" s="1"/>
  <c r="Y14" i="1" s="1"/>
  <c r="Q11" i="1"/>
  <c r="Q12" i="1" s="1"/>
  <c r="Q13" i="1" s="1"/>
  <c r="Q14" i="1" s="1"/>
  <c r="W11" i="1"/>
  <c r="W12" i="1" s="1"/>
  <c r="W13" i="1" s="1"/>
  <c r="W14" i="1" s="1"/>
  <c r="G11" i="1"/>
  <c r="G12" i="1" s="1"/>
  <c r="G13" i="1" s="1"/>
  <c r="G14" i="1" s="1"/>
  <c r="N11" i="1"/>
  <c r="N12" i="1" s="1"/>
  <c r="N13" i="1" s="1"/>
  <c r="N14" i="1" s="1"/>
  <c r="U11" i="1"/>
  <c r="U12" i="1" s="1"/>
  <c r="U13" i="1" s="1"/>
  <c r="U14" i="1" s="1"/>
  <c r="AB11" i="1"/>
  <c r="AB12" i="1" s="1"/>
  <c r="AB13" i="1" s="1"/>
  <c r="AB14" i="1" s="1"/>
  <c r="Z11" i="1"/>
  <c r="Z12" i="1" s="1"/>
  <c r="Z13" i="1" s="1"/>
  <c r="Z14" i="1" s="1"/>
  <c r="K11" i="1"/>
  <c r="K12" i="1" s="1"/>
  <c r="K13" i="1" s="1"/>
  <c r="K14" i="1" s="1"/>
  <c r="AC11" i="1"/>
  <c r="AC12" i="1" s="1"/>
  <c r="AC13" i="1" s="1"/>
  <c r="AC14" i="1" s="1"/>
  <c r="M11" i="1"/>
  <c r="M12" i="1" s="1"/>
  <c r="M13" i="1" s="1"/>
  <c r="M14" i="1" s="1"/>
  <c r="T11" i="1"/>
  <c r="T12" i="1" s="1"/>
  <c r="T13" i="1" s="1"/>
  <c r="T14" i="1" s="1"/>
  <c r="AA11" i="1"/>
  <c r="AA12" i="1" s="1"/>
  <c r="AA13" i="1" s="1"/>
  <c r="AA14" i="1" s="1"/>
  <c r="AH11" i="1"/>
  <c r="AH12" i="1" s="1"/>
  <c r="AH13" i="1" s="1"/>
  <c r="AH14" i="1" s="1"/>
  <c r="F11" i="1"/>
  <c r="F12" i="1" s="1"/>
  <c r="F13" i="1" s="1"/>
  <c r="F14" i="1" s="1"/>
  <c r="F15" i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G10" i="3" l="1"/>
  <c r="H10" i="3"/>
  <c r="F12" i="3"/>
  <c r="I10" i="3"/>
  <c r="F16" i="1"/>
  <c r="AH16" i="1"/>
  <c r="AB16" i="1"/>
  <c r="Q16" i="1"/>
  <c r="I16" i="1"/>
  <c r="AC16" i="1"/>
  <c r="N16" i="1"/>
  <c r="P16" i="1"/>
  <c r="G16" i="1"/>
  <c r="AA16" i="1"/>
  <c r="AE16" i="1"/>
  <c r="AG16" i="1"/>
  <c r="O16" i="1"/>
  <c r="AF16" i="1"/>
  <c r="M16" i="1"/>
  <c r="Y16" i="1"/>
  <c r="S16" i="1"/>
  <c r="V16" i="1"/>
  <c r="J16" i="1"/>
  <c r="T16" i="1"/>
  <c r="X16" i="1"/>
  <c r="Z16" i="1"/>
  <c r="H16" i="1"/>
  <c r="K16" i="1"/>
  <c r="W16" i="1"/>
  <c r="AD16" i="1"/>
  <c r="U16" i="1"/>
  <c r="R16" i="1"/>
  <c r="L16" i="1"/>
  <c r="F13" i="3" l="1"/>
  <c r="I12" i="3"/>
  <c r="J10" i="3"/>
  <c r="H12" i="3"/>
  <c r="G12" i="3"/>
  <c r="B17" i="1"/>
  <c r="H13" i="3" l="1"/>
  <c r="I13" i="3"/>
  <c r="B12" i="3" s="1"/>
  <c r="G13" i="3"/>
  <c r="K10" i="3"/>
  <c r="J12" i="3"/>
  <c r="J13" i="3" l="1"/>
  <c r="K12" i="3"/>
  <c r="K13" i="3" s="1"/>
  <c r="L10" i="3"/>
  <c r="L12" i="3" s="1"/>
  <c r="L13" i="3" l="1"/>
  <c r="M10" i="3"/>
  <c r="N10" i="3" l="1"/>
  <c r="M12" i="3"/>
  <c r="M13" i="3" l="1"/>
  <c r="O10" i="3"/>
  <c r="N12" i="3"/>
  <c r="N13" i="3" s="1"/>
  <c r="B13" i="3" s="1"/>
  <c r="P10" i="3" l="1"/>
  <c r="O12" i="3"/>
  <c r="O13" i="3" s="1"/>
  <c r="Q10" i="3" l="1"/>
  <c r="P12" i="3"/>
  <c r="P13" i="3" s="1"/>
  <c r="Q12" i="3" l="1"/>
  <c r="Q13" i="3" s="1"/>
  <c r="R10" i="3"/>
  <c r="R12" i="3" l="1"/>
  <c r="R13" i="3" s="1"/>
  <c r="S10" i="3"/>
  <c r="S12" i="3" l="1"/>
  <c r="S13" i="3" s="1"/>
  <c r="T10" i="3"/>
  <c r="T12" i="3" l="1"/>
  <c r="T13" i="3" s="1"/>
  <c r="U10" i="3"/>
  <c r="U12" i="3" l="1"/>
  <c r="U13" i="3" s="1"/>
  <c r="V10" i="3"/>
  <c r="V12" i="3" l="1"/>
  <c r="V13" i="3" s="1"/>
  <c r="W10" i="3"/>
  <c r="W12" i="3" s="1"/>
  <c r="W13" i="3" s="1"/>
  <c r="X10" i="3" l="1"/>
  <c r="X12" i="3" l="1"/>
  <c r="X13" i="3" s="1"/>
  <c r="B14" i="3" s="1"/>
  <c r="Y10" i="3"/>
  <c r="Y12" i="3" l="1"/>
  <c r="Y13" i="3" s="1"/>
  <c r="Z10" i="3"/>
  <c r="Z12" i="3" l="1"/>
  <c r="Z13" i="3" s="1"/>
  <c r="AA10" i="3"/>
  <c r="AA12" i="3" l="1"/>
  <c r="AA13" i="3" s="1"/>
  <c r="AB10" i="3"/>
  <c r="AB12" i="3" l="1"/>
  <c r="AB13" i="3" s="1"/>
  <c r="AC10" i="3"/>
  <c r="AC12" i="3" s="1"/>
  <c r="AC13" i="3" l="1"/>
  <c r="AD10" i="3"/>
  <c r="AD12" i="3" l="1"/>
  <c r="AD13" i="3" s="1"/>
  <c r="AE10" i="3"/>
  <c r="AE12" i="3" l="1"/>
  <c r="AE13" i="3" s="1"/>
  <c r="AF10" i="3"/>
  <c r="AF12" i="3" l="1"/>
  <c r="AF13" i="3" s="1"/>
  <c r="AH10" i="3"/>
  <c r="AG10" i="3"/>
  <c r="AG12" i="3" l="1"/>
  <c r="AG13" i="3" s="1"/>
  <c r="AH12" i="3"/>
  <c r="AH13" i="3" l="1"/>
  <c r="B15" i="3" s="1"/>
</calcChain>
</file>

<file path=xl/sharedStrings.xml><?xml version="1.0" encoding="utf-8"?>
<sst xmlns="http://schemas.openxmlformats.org/spreadsheetml/2006/main" count="98" uniqueCount="62">
  <si>
    <t>Date de l'arrêt de la cigarette :</t>
  </si>
  <si>
    <t>Nombre de jours sans tabac :</t>
  </si>
  <si>
    <t>Pourcentage d'augmentation annuel du prix du paquet :</t>
  </si>
  <si>
    <t>Nombre de cigarettes non fumées :</t>
  </si>
  <si>
    <t>Date début année :</t>
  </si>
  <si>
    <t>Année 1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</si>
  <si>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</si>
  <si>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</si>
  <si>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</si>
  <si>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</si>
  <si>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</si>
  <si>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</si>
  <si>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</si>
  <si>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</si>
  <si>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</si>
  <si>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t>Année 11</t>
  </si>
  <si>
    <t>Année 12</t>
  </si>
  <si>
    <t>Année 13</t>
  </si>
  <si>
    <t>Année 14</t>
  </si>
  <si>
    <t>Année 15</t>
  </si>
  <si>
    <t>Année 16</t>
  </si>
  <si>
    <t>Année 17</t>
  </si>
  <si>
    <t>Année 18</t>
  </si>
  <si>
    <t>Année 19</t>
  </si>
  <si>
    <t>Année 20</t>
  </si>
  <si>
    <t>Année 21</t>
  </si>
  <si>
    <t>Année 22</t>
  </si>
  <si>
    <t>Année 23</t>
  </si>
  <si>
    <t>Année 24</t>
  </si>
  <si>
    <t>Année 25</t>
  </si>
  <si>
    <t>Année 26</t>
  </si>
  <si>
    <t>Année 27</t>
  </si>
  <si>
    <t>Année 28</t>
  </si>
  <si>
    <t>Année 29</t>
  </si>
  <si>
    <t>Année 30</t>
  </si>
  <si>
    <t>Date fin année :</t>
  </si>
  <si>
    <t>Prix paquet :</t>
  </si>
  <si>
    <t>Nombre de paquets économisés :</t>
  </si>
  <si>
    <t>Nombre de jours dans l'année :</t>
  </si>
  <si>
    <t>Nombre de jours de vie gagnés (en moyenne) :</t>
  </si>
  <si>
    <t>Remplissez les cellules bleues uniquement</t>
  </si>
  <si>
    <t xml:space="preserve">Le mot de passe de ce document est : </t>
  </si>
  <si>
    <t>ARRET</t>
  </si>
  <si>
    <t>TOTAL ARGENT ECONOMISE :</t>
  </si>
  <si>
    <t>Nombre de cigarettes économisées :</t>
  </si>
  <si>
    <t>Total économies annuelles :</t>
  </si>
  <si>
    <t>Calculs période sans fumer :</t>
  </si>
  <si>
    <t>Nombre de cigarettes fumées par jour (moyenne avant l'arrêt) :</t>
  </si>
  <si>
    <t>Date d'aujourd'hui (automatique) :</t>
  </si>
  <si>
    <t>Prix du paquet de 20 cigarettes à la date d'arrêt :</t>
  </si>
  <si>
    <t>Nombre de paquets de 20 cigarettes non achetés :</t>
  </si>
  <si>
    <t>Calcul des économies réalisées suite à l'arrêt de la cigarette</t>
  </si>
  <si>
    <t>Nombre de cigarettes fumées par jour :</t>
  </si>
  <si>
    <t>Prix actuel du paquet de 20 cigarettes :</t>
  </si>
  <si>
    <t>Simulation simple - économies dues à l'arrêt du tabac</t>
  </si>
  <si>
    <t>Calcul des économies réalisées au fil des ans :</t>
  </si>
  <si>
    <t>CUMUL ECONOMIES :</t>
  </si>
  <si>
    <t>Total argent économisé au bout d'1 an :</t>
  </si>
  <si>
    <t>Total argent économisé au bout de 5 ans :</t>
  </si>
  <si>
    <t>Total argent économisé au bout de 10 ans :</t>
  </si>
  <si>
    <t>Total argent économisé au bout de 20 ans :</t>
  </si>
  <si>
    <t>Total argent économisé au bout de 30 ans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</si>
</sst>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4"/>
      <name val="Arial"/>
      <family val="2"/>
    </font>
    <font>
      <b/>
      <sz val="11"/>
      <color rgb="FFC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C00000"/>
      <name val="Arial"/>
      <family val="2"/>
    </font>
    <font>
      <b/>
      <i/>
      <sz val="11"/>
      <color rgb="FFC00000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4" fontId="2" fillId="0" borderId="7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E07A-CCC9-4EDD-AC44-3DF0B4D7E58D}">
  <dimension ref="A1:AH23"/>
  <sheetViews>
    <sheetView showGridLines="0" zoomScale="110" zoomScaleNormal="110" workbookViewId="0">
      <selection activeCell="B7" sqref="B7"/>
    </sheetView>
  </sheetViews>
  <sheetFormatPr baseColWidth="10" defaultRowHeight="14.25" x14ac:dyDescent="0.25"/>
  <cols>
    <col min="1" max="1" width="64.85546875" style="2" customWidth="1"/>
    <col min="2" max="2" width="23.85546875" style="6" customWidth="1"/>
    <col min="3" max="3" width="19.28515625" style="2" customWidth="1"/>
    <col min="4" max="4" width="37.42578125" style="2" customWidth="1"/>
    <col min="5" max="34" width="12.5703125" style="2" customWidth="1"/>
    <col min="35" max="16384" width="11.42578125" style="2"/>
  </cols>
  <sheetData>
    <row r="1" spans="1:34" ht="25.5" x14ac:dyDescent="0.25">
      <c r="A1" s="1" t="s">
        <v>54</v>
      </c>
    </row>
    <row r="3" spans="1:34" ht="15" x14ac:dyDescent="0.25">
      <c r="A3" s="5" t="s">
        <v>40</v>
      </c>
    </row>
    <row r="4" spans="1:34" ht="19.5" customHeight="1" x14ac:dyDescent="0.25"/>
    <row r="5" spans="1:34" ht="19.5" customHeight="1" x14ac:dyDescent="0.25">
      <c r="D5" s="28" t="s">
        <v>55</v>
      </c>
      <c r="E5" s="28"/>
      <c r="F5" s="28"/>
    </row>
    <row r="6" spans="1:34" ht="19.5" customHeight="1" x14ac:dyDescent="0.25">
      <c r="A6" s="3"/>
      <c r="B6" s="30"/>
      <c r="D6" s="29"/>
      <c r="E6" s="29"/>
      <c r="F6" s="29"/>
    </row>
    <row r="7" spans="1:34" ht="19.5" customHeight="1" x14ac:dyDescent="0.25">
      <c r="A7" s="3" t="s">
        <v>52</v>
      </c>
      <c r="B7" s="11">
        <v>15</v>
      </c>
      <c r="D7" s="26"/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  <c r="N7" s="19" t="s">
        <v>14</v>
      </c>
      <c r="O7" s="19" t="s">
        <v>15</v>
      </c>
      <c r="P7" s="19" t="s">
        <v>16</v>
      </c>
      <c r="Q7" s="19" t="s">
        <v>17</v>
      </c>
      <c r="R7" s="19" t="s">
        <v>18</v>
      </c>
      <c r="S7" s="19" t="s">
        <v>19</v>
      </c>
      <c r="T7" s="19" t="s">
        <v>20</v>
      </c>
      <c r="U7" s="19" t="s">
        <v>21</v>
      </c>
      <c r="V7" s="19" t="s">
        <v>22</v>
      </c>
      <c r="W7" s="19" t="s">
        <v>23</v>
      </c>
      <c r="X7" s="19" t="s">
        <v>24</v>
      </c>
      <c r="Y7" s="19" t="s">
        <v>25</v>
      </c>
      <c r="Z7" s="19" t="s">
        <v>26</v>
      </c>
      <c r="AA7" s="19" t="s">
        <v>27</v>
      </c>
      <c r="AB7" s="19" t="s">
        <v>28</v>
      </c>
      <c r="AC7" s="19" t="s">
        <v>29</v>
      </c>
      <c r="AD7" s="19" t="s">
        <v>30</v>
      </c>
      <c r="AE7" s="19" t="s">
        <v>31</v>
      </c>
      <c r="AF7" s="19" t="s">
        <v>32</v>
      </c>
      <c r="AG7" s="19" t="s">
        <v>33</v>
      </c>
      <c r="AH7" s="19" t="s">
        <v>34</v>
      </c>
    </row>
    <row r="8" spans="1:34" ht="19.5" customHeight="1" x14ac:dyDescent="0.25">
      <c r="A8" s="3" t="s">
        <v>53</v>
      </c>
      <c r="B8" s="8">
        <v>10</v>
      </c>
      <c r="D8" s="2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9.5" customHeight="1" x14ac:dyDescent="0.25">
      <c r="A9" s="3" t="s">
        <v>2</v>
      </c>
      <c r="B9" s="10">
        <v>0.04</v>
      </c>
      <c r="D9" s="15" t="s">
        <v>44</v>
      </c>
      <c r="E9" s="15">
        <f>$B$7*364</f>
        <v>5460</v>
      </c>
      <c r="F9" s="15">
        <f t="shared" ref="F9:AH9" si="0">$B$7*364</f>
        <v>5460</v>
      </c>
      <c r="G9" s="15">
        <f t="shared" si="0"/>
        <v>5460</v>
      </c>
      <c r="H9" s="15">
        <f t="shared" si="0"/>
        <v>5460</v>
      </c>
      <c r="I9" s="15">
        <f t="shared" si="0"/>
        <v>5460</v>
      </c>
      <c r="J9" s="15">
        <f t="shared" si="0"/>
        <v>5460</v>
      </c>
      <c r="K9" s="15">
        <f t="shared" si="0"/>
        <v>5460</v>
      </c>
      <c r="L9" s="15">
        <f t="shared" si="0"/>
        <v>5460</v>
      </c>
      <c r="M9" s="15">
        <f t="shared" si="0"/>
        <v>5460</v>
      </c>
      <c r="N9" s="15">
        <f t="shared" si="0"/>
        <v>5460</v>
      </c>
      <c r="O9" s="15">
        <f t="shared" si="0"/>
        <v>5460</v>
      </c>
      <c r="P9" s="15">
        <f t="shared" si="0"/>
        <v>5460</v>
      </c>
      <c r="Q9" s="15">
        <f t="shared" si="0"/>
        <v>5460</v>
      </c>
      <c r="R9" s="15">
        <f t="shared" si="0"/>
        <v>5460</v>
      </c>
      <c r="S9" s="15">
        <f t="shared" si="0"/>
        <v>5460</v>
      </c>
      <c r="T9" s="15">
        <f t="shared" si="0"/>
        <v>5460</v>
      </c>
      <c r="U9" s="15">
        <f t="shared" si="0"/>
        <v>5460</v>
      </c>
      <c r="V9" s="15">
        <f t="shared" si="0"/>
        <v>5460</v>
      </c>
      <c r="W9" s="15">
        <f t="shared" si="0"/>
        <v>5460</v>
      </c>
      <c r="X9" s="15">
        <f t="shared" si="0"/>
        <v>5460</v>
      </c>
      <c r="Y9" s="15">
        <f t="shared" si="0"/>
        <v>5460</v>
      </c>
      <c r="Z9" s="15">
        <f t="shared" si="0"/>
        <v>5460</v>
      </c>
      <c r="AA9" s="15">
        <f t="shared" si="0"/>
        <v>5460</v>
      </c>
      <c r="AB9" s="15">
        <f t="shared" si="0"/>
        <v>5460</v>
      </c>
      <c r="AC9" s="15">
        <f t="shared" si="0"/>
        <v>5460</v>
      </c>
      <c r="AD9" s="15">
        <f t="shared" si="0"/>
        <v>5460</v>
      </c>
      <c r="AE9" s="15">
        <f t="shared" si="0"/>
        <v>5460</v>
      </c>
      <c r="AF9" s="15">
        <f t="shared" si="0"/>
        <v>5460</v>
      </c>
      <c r="AG9" s="15">
        <f t="shared" si="0"/>
        <v>5460</v>
      </c>
      <c r="AH9" s="15">
        <f t="shared" si="0"/>
        <v>5460</v>
      </c>
    </row>
    <row r="10" spans="1:34" ht="19.5" customHeight="1" x14ac:dyDescent="0.25">
      <c r="D10" s="15" t="s">
        <v>37</v>
      </c>
      <c r="E10" s="15">
        <f>IF(ISERROR(E9/20),"",E9/20)</f>
        <v>273</v>
      </c>
      <c r="F10" s="15">
        <f t="shared" ref="F10:AH10" si="1">IF(ISERROR(F9/20),"",F9/20)</f>
        <v>273</v>
      </c>
      <c r="G10" s="15">
        <f t="shared" si="1"/>
        <v>273</v>
      </c>
      <c r="H10" s="15">
        <f t="shared" si="1"/>
        <v>273</v>
      </c>
      <c r="I10" s="15">
        <f t="shared" si="1"/>
        <v>273</v>
      </c>
      <c r="J10" s="15">
        <f t="shared" si="1"/>
        <v>273</v>
      </c>
      <c r="K10" s="15">
        <f t="shared" si="1"/>
        <v>273</v>
      </c>
      <c r="L10" s="15">
        <f t="shared" si="1"/>
        <v>273</v>
      </c>
      <c r="M10" s="15">
        <f t="shared" si="1"/>
        <v>273</v>
      </c>
      <c r="N10" s="15">
        <f t="shared" si="1"/>
        <v>273</v>
      </c>
      <c r="O10" s="15">
        <f t="shared" si="1"/>
        <v>273</v>
      </c>
      <c r="P10" s="15">
        <f t="shared" si="1"/>
        <v>273</v>
      </c>
      <c r="Q10" s="15">
        <f t="shared" si="1"/>
        <v>273</v>
      </c>
      <c r="R10" s="15">
        <f t="shared" si="1"/>
        <v>273</v>
      </c>
      <c r="S10" s="15">
        <f t="shared" si="1"/>
        <v>273</v>
      </c>
      <c r="T10" s="15">
        <f t="shared" si="1"/>
        <v>273</v>
      </c>
      <c r="U10" s="15">
        <f t="shared" si="1"/>
        <v>273</v>
      </c>
      <c r="V10" s="15">
        <f t="shared" si="1"/>
        <v>273</v>
      </c>
      <c r="W10" s="15">
        <f t="shared" si="1"/>
        <v>273</v>
      </c>
      <c r="X10" s="15">
        <f t="shared" si="1"/>
        <v>273</v>
      </c>
      <c r="Y10" s="15">
        <f t="shared" si="1"/>
        <v>273</v>
      </c>
      <c r="Z10" s="15">
        <f t="shared" si="1"/>
        <v>273</v>
      </c>
      <c r="AA10" s="15">
        <f t="shared" si="1"/>
        <v>273</v>
      </c>
      <c r="AB10" s="15">
        <f t="shared" si="1"/>
        <v>273</v>
      </c>
      <c r="AC10" s="15">
        <f t="shared" si="1"/>
        <v>273</v>
      </c>
      <c r="AD10" s="15">
        <f t="shared" si="1"/>
        <v>273</v>
      </c>
      <c r="AE10" s="15">
        <f t="shared" si="1"/>
        <v>273</v>
      </c>
      <c r="AF10" s="15">
        <f t="shared" si="1"/>
        <v>273</v>
      </c>
      <c r="AG10" s="15">
        <f t="shared" si="1"/>
        <v>273</v>
      </c>
      <c r="AH10" s="15">
        <f t="shared" si="1"/>
        <v>273</v>
      </c>
    </row>
    <row r="11" spans="1:34" ht="19.5" customHeight="1" x14ac:dyDescent="0.25">
      <c r="A11" s="3" t="s">
        <v>57</v>
      </c>
      <c r="B11" s="31">
        <f>E12</f>
        <v>2730</v>
      </c>
      <c r="D11" s="15" t="s">
        <v>36</v>
      </c>
      <c r="E11" s="17">
        <f>B8</f>
        <v>10</v>
      </c>
      <c r="F11" s="17">
        <f>E11+$B$9*E11</f>
        <v>10.4</v>
      </c>
      <c r="G11" s="17">
        <f t="shared" ref="G11:AH11" si="2">F11+$B$9*F11</f>
        <v>10.816000000000001</v>
      </c>
      <c r="H11" s="17">
        <f t="shared" si="2"/>
        <v>11.24864</v>
      </c>
      <c r="I11" s="17">
        <f t="shared" si="2"/>
        <v>11.698585599999999</v>
      </c>
      <c r="J11" s="17">
        <f t="shared" si="2"/>
        <v>12.166529023999999</v>
      </c>
      <c r="K11" s="17">
        <f t="shared" si="2"/>
        <v>12.65319018496</v>
      </c>
      <c r="L11" s="17">
        <f t="shared" si="2"/>
        <v>13.159317792358399</v>
      </c>
      <c r="M11" s="17">
        <f t="shared" si="2"/>
        <v>13.685690504052735</v>
      </c>
      <c r="N11" s="17">
        <f t="shared" si="2"/>
        <v>14.233118124214844</v>
      </c>
      <c r="O11" s="17">
        <f t="shared" si="2"/>
        <v>14.802442849183437</v>
      </c>
      <c r="P11" s="17">
        <f t="shared" si="2"/>
        <v>15.394540563150775</v>
      </c>
      <c r="Q11" s="17">
        <f t="shared" si="2"/>
        <v>16.010322185676806</v>
      </c>
      <c r="R11" s="17">
        <f t="shared" si="2"/>
        <v>16.650735073103878</v>
      </c>
      <c r="S11" s="17">
        <f t="shared" si="2"/>
        <v>17.316764476028034</v>
      </c>
      <c r="T11" s="17">
        <f t="shared" si="2"/>
        <v>18.009435055069154</v>
      </c>
      <c r="U11" s="17">
        <f t="shared" si="2"/>
        <v>18.729812457271919</v>
      </c>
      <c r="V11" s="17">
        <f t="shared" si="2"/>
        <v>19.479004955562797</v>
      </c>
      <c r="W11" s="17">
        <f t="shared" si="2"/>
        <v>20.25816515378531</v>
      </c>
      <c r="X11" s="17">
        <f t="shared" si="2"/>
        <v>21.068491759936723</v>
      </c>
      <c r="Y11" s="17">
        <f t="shared" si="2"/>
        <v>21.91123143033419</v>
      </c>
      <c r="Z11" s="17">
        <f t="shared" si="2"/>
        <v>22.787680687547557</v>
      </c>
      <c r="AA11" s="17">
        <f t="shared" si="2"/>
        <v>23.69918791504946</v>
      </c>
      <c r="AB11" s="17">
        <f t="shared" si="2"/>
        <v>24.647155431651438</v>
      </c>
      <c r="AC11" s="17">
        <f t="shared" si="2"/>
        <v>25.633041648917494</v>
      </c>
      <c r="AD11" s="17">
        <f t="shared" si="2"/>
        <v>26.658363314874194</v>
      </c>
      <c r="AE11" s="17">
        <f t="shared" si="2"/>
        <v>27.724697847469162</v>
      </c>
      <c r="AF11" s="17">
        <f t="shared" si="2"/>
        <v>28.833685761367928</v>
      </c>
      <c r="AG11" s="17">
        <f t="shared" si="2"/>
        <v>29.987033191822643</v>
      </c>
      <c r="AH11" s="17">
        <f t="shared" si="2"/>
        <v>31.18651451949555</v>
      </c>
    </row>
    <row r="12" spans="1:34" ht="19.5" customHeight="1" x14ac:dyDescent="0.25">
      <c r="A12" s="3" t="s">
        <v>58</v>
      </c>
      <c r="B12" s="31">
        <f>I13</f>
        <v>14786.560588800001</v>
      </c>
      <c r="D12" s="24" t="s">
        <v>45</v>
      </c>
      <c r="E12" s="25">
        <f>IF(ISERROR(E10*E11),"",E10*E11)</f>
        <v>2730</v>
      </c>
      <c r="F12" s="25">
        <f t="shared" ref="F12:AH12" si="3">IF(ISERROR(F10*F11),"",F10*F11)</f>
        <v>2839.2000000000003</v>
      </c>
      <c r="G12" s="25">
        <f t="shared" si="3"/>
        <v>2952.768</v>
      </c>
      <c r="H12" s="25">
        <f t="shared" si="3"/>
        <v>3070.8787200000002</v>
      </c>
      <c r="I12" s="25">
        <f t="shared" si="3"/>
        <v>3193.7138688</v>
      </c>
      <c r="J12" s="25">
        <f t="shared" si="3"/>
        <v>3321.4624235519996</v>
      </c>
      <c r="K12" s="25">
        <f t="shared" si="3"/>
        <v>3454.3209204940799</v>
      </c>
      <c r="L12" s="25">
        <f t="shared" si="3"/>
        <v>3592.4937573138432</v>
      </c>
      <c r="M12" s="25">
        <f t="shared" si="3"/>
        <v>3736.1935076063965</v>
      </c>
      <c r="N12" s="25">
        <f t="shared" si="3"/>
        <v>3885.6412479106525</v>
      </c>
      <c r="O12" s="25">
        <f t="shared" si="3"/>
        <v>4041.0668978270783</v>
      </c>
      <c r="P12" s="25">
        <f t="shared" si="3"/>
        <v>4202.7095737401614</v>
      </c>
      <c r="Q12" s="25">
        <f t="shared" si="3"/>
        <v>4370.8179566897679</v>
      </c>
      <c r="R12" s="25">
        <f t="shared" si="3"/>
        <v>4545.6506749573582</v>
      </c>
      <c r="S12" s="25">
        <f t="shared" si="3"/>
        <v>4727.476701955653</v>
      </c>
      <c r="T12" s="25">
        <f t="shared" si="3"/>
        <v>4916.5757700338791</v>
      </c>
      <c r="U12" s="25">
        <f t="shared" si="3"/>
        <v>5113.2388008352336</v>
      </c>
      <c r="V12" s="25">
        <f t="shared" si="3"/>
        <v>5317.7683528686439</v>
      </c>
      <c r="W12" s="25">
        <f t="shared" si="3"/>
        <v>5530.4790869833896</v>
      </c>
      <c r="X12" s="25">
        <f t="shared" si="3"/>
        <v>5751.6982504627258</v>
      </c>
      <c r="Y12" s="25">
        <f t="shared" si="3"/>
        <v>5981.7661804812342</v>
      </c>
      <c r="Z12" s="25">
        <f t="shared" si="3"/>
        <v>6221.0368277004827</v>
      </c>
      <c r="AA12" s="25">
        <f t="shared" si="3"/>
        <v>6469.8783008085029</v>
      </c>
      <c r="AB12" s="25">
        <f t="shared" si="3"/>
        <v>6728.6734328408429</v>
      </c>
      <c r="AC12" s="25">
        <f t="shared" si="3"/>
        <v>6997.8203701544762</v>
      </c>
      <c r="AD12" s="25">
        <f t="shared" si="3"/>
        <v>7277.7331849606553</v>
      </c>
      <c r="AE12" s="25">
        <f t="shared" si="3"/>
        <v>7568.8425123590814</v>
      </c>
      <c r="AF12" s="25">
        <f t="shared" si="3"/>
        <v>7871.5962128534447</v>
      </c>
      <c r="AG12" s="25">
        <f t="shared" si="3"/>
        <v>8186.4600613675821</v>
      </c>
      <c r="AH12" s="25">
        <f t="shared" si="3"/>
        <v>8513.918463822285</v>
      </c>
    </row>
    <row r="13" spans="1:34" ht="19.5" customHeight="1" x14ac:dyDescent="0.25">
      <c r="A13" s="3" t="s">
        <v>59</v>
      </c>
      <c r="B13" s="31">
        <f>N13</f>
        <v>32776.672445676973</v>
      </c>
      <c r="D13" s="24" t="s">
        <v>56</v>
      </c>
      <c r="E13" s="25">
        <f>E12</f>
        <v>2730</v>
      </c>
      <c r="F13" s="25">
        <f>SUM($E$12:F12)</f>
        <v>5569.2000000000007</v>
      </c>
      <c r="G13" s="25">
        <f>SUM($E$12:G12)</f>
        <v>8521.9680000000008</v>
      </c>
      <c r="H13" s="25">
        <f>SUM($E$12:H12)</f>
        <v>11592.846720000001</v>
      </c>
      <c r="I13" s="25">
        <f>SUM($E$12:I12)</f>
        <v>14786.560588800001</v>
      </c>
      <c r="J13" s="25">
        <f>SUM($E$12:J12)</f>
        <v>18108.023012352001</v>
      </c>
      <c r="K13" s="25">
        <f>SUM($E$12:K12)</f>
        <v>21562.343932846081</v>
      </c>
      <c r="L13" s="25">
        <f>SUM($E$12:L12)</f>
        <v>25154.837690159926</v>
      </c>
      <c r="M13" s="25">
        <f>SUM($E$12:M12)</f>
        <v>28891.031197766322</v>
      </c>
      <c r="N13" s="25">
        <f>SUM($E$12:N12)</f>
        <v>32776.672445676973</v>
      </c>
      <c r="O13" s="25">
        <f>SUM($E$12:O12)</f>
        <v>36817.73934350405</v>
      </c>
      <c r="P13" s="25">
        <f>SUM($E$12:P12)</f>
        <v>41020.448917244212</v>
      </c>
      <c r="Q13" s="25">
        <f>SUM($E$12:Q12)</f>
        <v>45391.266873933979</v>
      </c>
      <c r="R13" s="25">
        <f>SUM($E$12:R12)</f>
        <v>49936.917548891339</v>
      </c>
      <c r="S13" s="25">
        <f>SUM($E$12:S12)</f>
        <v>54664.394250846992</v>
      </c>
      <c r="T13" s="25">
        <f>SUM($E$12:T12)</f>
        <v>59580.970020880872</v>
      </c>
      <c r="U13" s="25">
        <f>SUM($E$12:U12)</f>
        <v>64694.208821716107</v>
      </c>
      <c r="V13" s="25">
        <f>SUM($E$12:V12)</f>
        <v>70011.977174584754</v>
      </c>
      <c r="W13" s="25">
        <f>SUM($E$12:W12)</f>
        <v>75542.45626156815</v>
      </c>
      <c r="X13" s="25">
        <f>SUM($E$12:X12)</f>
        <v>81294.154512030873</v>
      </c>
      <c r="Y13" s="25">
        <f>SUM($E$12:Y12)</f>
        <v>87275.920692512111</v>
      </c>
      <c r="Z13" s="25">
        <f>SUM($E$12:Z12)</f>
        <v>93496.9575202126</v>
      </c>
      <c r="AA13" s="25">
        <f>SUM($E$12:AA12)</f>
        <v>99966.835821021101</v>
      </c>
      <c r="AB13" s="25">
        <f>SUM($E$12:AB12)</f>
        <v>106695.50925386195</v>
      </c>
      <c r="AC13" s="25">
        <f>SUM($E$12:AC12)</f>
        <v>113693.32962401642</v>
      </c>
      <c r="AD13" s="25">
        <f>SUM($E$12:AD12)</f>
        <v>120971.06280897708</v>
      </c>
      <c r="AE13" s="25">
        <f>SUM($E$12:AE12)</f>
        <v>128539.90532133616</v>
      </c>
      <c r="AF13" s="25">
        <f>SUM($E$12:AF12)</f>
        <v>136411.50153418962</v>
      </c>
      <c r="AG13" s="25">
        <f>SUM($E$12:AG12)</f>
        <v>144597.96159555719</v>
      </c>
      <c r="AH13" s="25">
        <f>SUM($E$12:AH12)</f>
        <v>153111.88005937947</v>
      </c>
    </row>
    <row r="14" spans="1:34" ht="19.5" customHeight="1" x14ac:dyDescent="0.25">
      <c r="A14" s="3" t="s">
        <v>60</v>
      </c>
      <c r="B14" s="31">
        <f>X13</f>
        <v>81294.154512030873</v>
      </c>
    </row>
    <row r="15" spans="1:34" ht="19.5" customHeight="1" x14ac:dyDescent="0.25">
      <c r="A15" s="3" t="s">
        <v>61</v>
      </c>
      <c r="B15" s="31">
        <f>AH13</f>
        <v>153111.88005937947</v>
      </c>
    </row>
    <row r="16" spans="1:34" ht="18.75" customHeight="1" x14ac:dyDescent="0.25">
      <c r="B16" s="3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4:4" ht="18.75" customHeight="1" x14ac:dyDescent="0.25">
      <c r="D17" s="18"/>
    </row>
    <row r="18" spans="4:4" ht="18.75" customHeight="1" x14ac:dyDescent="0.25"/>
    <row r="19" spans="4:4" ht="18.75" customHeight="1" x14ac:dyDescent="0.25"/>
    <row r="20" spans="4:4" ht="18.75" customHeight="1" x14ac:dyDescent="0.25"/>
    <row r="21" spans="4:4" ht="18.75" customHeight="1" x14ac:dyDescent="0.25"/>
    <row r="22" spans="4:4" ht="18.75" customHeight="1" x14ac:dyDescent="0.25"/>
    <row r="23" spans="4:4" ht="18.75" customHeight="1" x14ac:dyDescent="0.25"/>
  </sheetData>
  <sheetProtection algorithmName="SHA-512" hashValue="gDOmB/RP/hquonjUtuCtUd+xpkzt22uLBJUgabMwTui7h5UDSrvNkJCQWaJ/rvwLEvkJ31E81oeSS6D/TY8r6g==" saltValue="+mH+QCMp2soQlDey+CAPJA==" spinCount="100000" sheet="1" objects="1" scenarios="1"/>
  <mergeCells count="2">
    <mergeCell ref="D7:D8"/>
    <mergeCell ref="D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CA45F-6A6F-40D2-9778-6A7F20A4AB22}">
  <sheetPr>
    <pageSetUpPr fitToPage="1"/>
  </sheetPr>
  <dimension ref="A1:AH27"/>
  <sheetViews>
    <sheetView showGridLines="0" tabSelected="1" zoomScale="110" zoomScaleNormal="110" workbookViewId="0">
      <selection activeCell="B7" sqref="B7"/>
    </sheetView>
  </sheetViews>
  <sheetFormatPr baseColWidth="10" defaultRowHeight="14.25" x14ac:dyDescent="0.25"/>
  <cols>
    <col min="1" max="1" width="64.85546875" style="2" customWidth="1"/>
    <col min="2" max="2" width="23.85546875" style="6" customWidth="1"/>
    <col min="3" max="3" width="19.28515625" style="2" customWidth="1"/>
    <col min="4" max="4" width="37.42578125" style="2" customWidth="1"/>
    <col min="5" max="16384" width="11.42578125" style="2"/>
  </cols>
  <sheetData>
    <row r="1" spans="1:34" ht="25.5" x14ac:dyDescent="0.25">
      <c r="A1" s="1" t="s">
        <v>51</v>
      </c>
    </row>
    <row r="3" spans="1:34" ht="15" x14ac:dyDescent="0.25">
      <c r="A3" s="5" t="s">
        <v>40</v>
      </c>
    </row>
    <row r="4" spans="1:34" ht="19.5" customHeight="1" x14ac:dyDescent="0.25"/>
    <row r="5" spans="1:34" ht="19.5" customHeight="1" x14ac:dyDescent="0.25"/>
    <row r="6" spans="1:34" ht="19.5" customHeight="1" x14ac:dyDescent="0.25">
      <c r="D6" s="28" t="s">
        <v>46</v>
      </c>
      <c r="E6" s="28"/>
    </row>
    <row r="7" spans="1:34" ht="19.5" customHeight="1" x14ac:dyDescent="0.25">
      <c r="A7" s="3" t="s">
        <v>0</v>
      </c>
      <c r="B7" s="7">
        <v>44059</v>
      </c>
      <c r="D7" s="29"/>
      <c r="E7" s="29"/>
    </row>
    <row r="8" spans="1:34" ht="19.5" customHeight="1" x14ac:dyDescent="0.25">
      <c r="A8" s="3" t="s">
        <v>47</v>
      </c>
      <c r="B8" s="11">
        <v>15</v>
      </c>
      <c r="D8" s="26"/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  <c r="K8" s="19" t="s">
        <v>11</v>
      </c>
      <c r="L8" s="19" t="s">
        <v>12</v>
      </c>
      <c r="M8" s="19" t="s">
        <v>13</v>
      </c>
      <c r="N8" s="19" t="s">
        <v>14</v>
      </c>
      <c r="O8" s="19" t="s">
        <v>15</v>
      </c>
      <c r="P8" s="19" t="s">
        <v>16</v>
      </c>
      <c r="Q8" s="19" t="s">
        <v>17</v>
      </c>
      <c r="R8" s="19" t="s">
        <v>18</v>
      </c>
      <c r="S8" s="19" t="s">
        <v>19</v>
      </c>
      <c r="T8" s="19" t="s">
        <v>20</v>
      </c>
      <c r="U8" s="19" t="s">
        <v>21</v>
      </c>
      <c r="V8" s="19" t="s">
        <v>22</v>
      </c>
      <c r="W8" s="19" t="s">
        <v>23</v>
      </c>
      <c r="X8" s="19" t="s">
        <v>24</v>
      </c>
      <c r="Y8" s="19" t="s">
        <v>25</v>
      </c>
      <c r="Z8" s="19" t="s">
        <v>26</v>
      </c>
      <c r="AA8" s="19" t="s">
        <v>27</v>
      </c>
      <c r="AB8" s="19" t="s">
        <v>28</v>
      </c>
      <c r="AC8" s="19" t="s">
        <v>29</v>
      </c>
      <c r="AD8" s="19" t="s">
        <v>30</v>
      </c>
      <c r="AE8" s="19" t="s">
        <v>31</v>
      </c>
      <c r="AF8" s="19" t="s">
        <v>32</v>
      </c>
      <c r="AG8" s="19" t="s">
        <v>33</v>
      </c>
      <c r="AH8" s="19" t="s">
        <v>34</v>
      </c>
    </row>
    <row r="9" spans="1:34" ht="19.5" customHeight="1" x14ac:dyDescent="0.25">
      <c r="A9" s="3" t="s">
        <v>49</v>
      </c>
      <c r="B9" s="8">
        <v>9</v>
      </c>
      <c r="D9" s="27"/>
      <c r="E9" s="20">
        <f>YEAR(E10)</f>
        <v>2020</v>
      </c>
      <c r="F9" s="20">
        <f>E9+1</f>
        <v>2021</v>
      </c>
      <c r="G9" s="20">
        <f t="shared" ref="G9:AH9" si="0">F9+1</f>
        <v>2022</v>
      </c>
      <c r="H9" s="20">
        <f t="shared" si="0"/>
        <v>2023</v>
      </c>
      <c r="I9" s="20">
        <f t="shared" si="0"/>
        <v>2024</v>
      </c>
      <c r="J9" s="20">
        <f t="shared" si="0"/>
        <v>2025</v>
      </c>
      <c r="K9" s="20">
        <f t="shared" si="0"/>
        <v>2026</v>
      </c>
      <c r="L9" s="20">
        <f t="shared" si="0"/>
        <v>2027</v>
      </c>
      <c r="M9" s="20">
        <f t="shared" si="0"/>
        <v>2028</v>
      </c>
      <c r="N9" s="20">
        <f t="shared" si="0"/>
        <v>2029</v>
      </c>
      <c r="O9" s="20">
        <f t="shared" si="0"/>
        <v>2030</v>
      </c>
      <c r="P9" s="20">
        <f t="shared" si="0"/>
        <v>2031</v>
      </c>
      <c r="Q9" s="20">
        <f t="shared" si="0"/>
        <v>2032</v>
      </c>
      <c r="R9" s="20">
        <f t="shared" si="0"/>
        <v>2033</v>
      </c>
      <c r="S9" s="20">
        <f t="shared" si="0"/>
        <v>2034</v>
      </c>
      <c r="T9" s="20">
        <f t="shared" si="0"/>
        <v>2035</v>
      </c>
      <c r="U9" s="20">
        <f t="shared" si="0"/>
        <v>2036</v>
      </c>
      <c r="V9" s="20">
        <f t="shared" si="0"/>
        <v>2037</v>
      </c>
      <c r="W9" s="20">
        <f t="shared" si="0"/>
        <v>2038</v>
      </c>
      <c r="X9" s="20">
        <f t="shared" si="0"/>
        <v>2039</v>
      </c>
      <c r="Y9" s="20">
        <f t="shared" si="0"/>
        <v>2040</v>
      </c>
      <c r="Z9" s="20">
        <f t="shared" si="0"/>
        <v>2041</v>
      </c>
      <c r="AA9" s="20">
        <f t="shared" si="0"/>
        <v>2042</v>
      </c>
      <c r="AB9" s="20">
        <f t="shared" si="0"/>
        <v>2043</v>
      </c>
      <c r="AC9" s="20">
        <f t="shared" si="0"/>
        <v>2044</v>
      </c>
      <c r="AD9" s="20">
        <f t="shared" si="0"/>
        <v>2045</v>
      </c>
      <c r="AE9" s="20">
        <f t="shared" si="0"/>
        <v>2046</v>
      </c>
      <c r="AF9" s="20">
        <f t="shared" si="0"/>
        <v>2047</v>
      </c>
      <c r="AG9" s="20">
        <f t="shared" si="0"/>
        <v>2048</v>
      </c>
      <c r="AH9" s="20">
        <f t="shared" si="0"/>
        <v>2049</v>
      </c>
    </row>
    <row r="10" spans="1:34" ht="19.5" customHeight="1" x14ac:dyDescent="0.25">
      <c r="A10" s="3" t="s">
        <v>2</v>
      </c>
      <c r="B10" s="10">
        <v>0.05</v>
      </c>
      <c r="D10" s="15" t="s">
        <v>4</v>
      </c>
      <c r="E10" s="16">
        <f>B7</f>
        <v>44059</v>
      </c>
      <c r="F10" s="16">
        <f ca="1">IF($B$12&gt;DATE(F9,1,1),DATE(F9,1,1),"")</f>
        <v>44197</v>
      </c>
      <c r="G10" s="16">
        <f t="shared" ref="G10:AH10" ca="1" si="1">IF($B$12&gt;DATE(G9,1,1),DATE(G9,1,1),"")</f>
        <v>44562</v>
      </c>
      <c r="H10" s="16">
        <f t="shared" ca="1" si="1"/>
        <v>44927</v>
      </c>
      <c r="I10" s="16" t="str">
        <f t="shared" ca="1" si="1"/>
        <v/>
      </c>
      <c r="J10" s="16" t="str">
        <f t="shared" ca="1" si="1"/>
        <v/>
      </c>
      <c r="K10" s="16" t="str">
        <f t="shared" ca="1" si="1"/>
        <v/>
      </c>
      <c r="L10" s="16" t="str">
        <f t="shared" ca="1" si="1"/>
        <v/>
      </c>
      <c r="M10" s="16" t="str">
        <f t="shared" ca="1" si="1"/>
        <v/>
      </c>
      <c r="N10" s="16" t="str">
        <f t="shared" ca="1" si="1"/>
        <v/>
      </c>
      <c r="O10" s="16" t="str">
        <f t="shared" ca="1" si="1"/>
        <v/>
      </c>
      <c r="P10" s="16" t="str">
        <f t="shared" ca="1" si="1"/>
        <v/>
      </c>
      <c r="Q10" s="16" t="str">
        <f t="shared" ca="1" si="1"/>
        <v/>
      </c>
      <c r="R10" s="16" t="str">
        <f t="shared" ca="1" si="1"/>
        <v/>
      </c>
      <c r="S10" s="16" t="str">
        <f t="shared" ca="1" si="1"/>
        <v/>
      </c>
      <c r="T10" s="16" t="str">
        <f t="shared" ca="1" si="1"/>
        <v/>
      </c>
      <c r="U10" s="16" t="str">
        <f t="shared" ca="1" si="1"/>
        <v/>
      </c>
      <c r="V10" s="16" t="str">
        <f t="shared" ca="1" si="1"/>
        <v/>
      </c>
      <c r="W10" s="16" t="str">
        <f t="shared" ca="1" si="1"/>
        <v/>
      </c>
      <c r="X10" s="16" t="str">
        <f t="shared" ca="1" si="1"/>
        <v/>
      </c>
      <c r="Y10" s="16" t="str">
        <f t="shared" ca="1" si="1"/>
        <v/>
      </c>
      <c r="Z10" s="16" t="str">
        <f t="shared" ca="1" si="1"/>
        <v/>
      </c>
      <c r="AA10" s="16" t="str">
        <f t="shared" ca="1" si="1"/>
        <v/>
      </c>
      <c r="AB10" s="16" t="str">
        <f t="shared" ca="1" si="1"/>
        <v/>
      </c>
      <c r="AC10" s="16" t="str">
        <f t="shared" ca="1" si="1"/>
        <v/>
      </c>
      <c r="AD10" s="16" t="str">
        <f t="shared" ca="1" si="1"/>
        <v/>
      </c>
      <c r="AE10" s="16" t="str">
        <f t="shared" ca="1" si="1"/>
        <v/>
      </c>
      <c r="AF10" s="16" t="str">
        <f t="shared" ca="1" si="1"/>
        <v/>
      </c>
      <c r="AG10" s="16" t="str">
        <f t="shared" ca="1" si="1"/>
        <v/>
      </c>
      <c r="AH10" s="16" t="str">
        <f t="shared" ca="1" si="1"/>
        <v/>
      </c>
    </row>
    <row r="11" spans="1:34" ht="19.5" customHeight="1" x14ac:dyDescent="0.25">
      <c r="D11" s="15" t="s">
        <v>35</v>
      </c>
      <c r="E11" s="16">
        <f ca="1">IF($B$12&gt;DATE(E9,12,31),DATE(E9,12,31),$B$12)</f>
        <v>44196</v>
      </c>
      <c r="F11" s="16">
        <f ca="1">IF(F10="","",IF($B$12&gt;DATE(F9,12,31),DATE(F9,12,31),$B$12))</f>
        <v>44561</v>
      </c>
      <c r="G11" s="16">
        <f t="shared" ref="G11:AH11" ca="1" si="2">IF(G10="","",IF($B$12&gt;DATE(G9,12,31),DATE(G9,12,31),$B$12))</f>
        <v>44926</v>
      </c>
      <c r="H11" s="16">
        <f t="shared" ca="1" si="2"/>
        <v>44944</v>
      </c>
      <c r="I11" s="16" t="str">
        <f t="shared" ca="1" si="2"/>
        <v/>
      </c>
      <c r="J11" s="16" t="str">
        <f t="shared" ca="1" si="2"/>
        <v/>
      </c>
      <c r="K11" s="16" t="str">
        <f t="shared" ca="1" si="2"/>
        <v/>
      </c>
      <c r="L11" s="16" t="str">
        <f t="shared" ca="1" si="2"/>
        <v/>
      </c>
      <c r="M11" s="16" t="str">
        <f t="shared" ca="1" si="2"/>
        <v/>
      </c>
      <c r="N11" s="16" t="str">
        <f t="shared" ca="1" si="2"/>
        <v/>
      </c>
      <c r="O11" s="16" t="str">
        <f t="shared" ca="1" si="2"/>
        <v/>
      </c>
      <c r="P11" s="16" t="str">
        <f t="shared" ca="1" si="2"/>
        <v/>
      </c>
      <c r="Q11" s="16" t="str">
        <f t="shared" ca="1" si="2"/>
        <v/>
      </c>
      <c r="R11" s="16" t="str">
        <f t="shared" ca="1" si="2"/>
        <v/>
      </c>
      <c r="S11" s="16" t="str">
        <f t="shared" ca="1" si="2"/>
        <v/>
      </c>
      <c r="T11" s="16" t="str">
        <f t="shared" ca="1" si="2"/>
        <v/>
      </c>
      <c r="U11" s="16" t="str">
        <f t="shared" ca="1" si="2"/>
        <v/>
      </c>
      <c r="V11" s="16" t="str">
        <f t="shared" ca="1" si="2"/>
        <v/>
      </c>
      <c r="W11" s="16" t="str">
        <f t="shared" ca="1" si="2"/>
        <v/>
      </c>
      <c r="X11" s="16" t="str">
        <f t="shared" ca="1" si="2"/>
        <v/>
      </c>
      <c r="Y11" s="16" t="str">
        <f t="shared" ca="1" si="2"/>
        <v/>
      </c>
      <c r="Z11" s="16" t="str">
        <f t="shared" ca="1" si="2"/>
        <v/>
      </c>
      <c r="AA11" s="16" t="str">
        <f t="shared" ca="1" si="2"/>
        <v/>
      </c>
      <c r="AB11" s="16" t="str">
        <f t="shared" ca="1" si="2"/>
        <v/>
      </c>
      <c r="AC11" s="16" t="str">
        <f t="shared" ca="1" si="2"/>
        <v/>
      </c>
      <c r="AD11" s="16" t="str">
        <f t="shared" ca="1" si="2"/>
        <v/>
      </c>
      <c r="AE11" s="16" t="str">
        <f t="shared" ca="1" si="2"/>
        <v/>
      </c>
      <c r="AF11" s="16" t="str">
        <f t="shared" ca="1" si="2"/>
        <v/>
      </c>
      <c r="AG11" s="16" t="str">
        <f t="shared" ca="1" si="2"/>
        <v/>
      </c>
      <c r="AH11" s="16" t="str">
        <f t="shared" ca="1" si="2"/>
        <v/>
      </c>
    </row>
    <row r="12" spans="1:34" ht="19.5" customHeight="1" x14ac:dyDescent="0.25">
      <c r="A12" s="3" t="s">
        <v>48</v>
      </c>
      <c r="B12" s="9">
        <f ca="1">TODAY()</f>
        <v>44944</v>
      </c>
      <c r="D12" s="15" t="s">
        <v>38</v>
      </c>
      <c r="E12" s="15">
        <f ca="1">IF(ISERROR(E11-E10),"",E11-E10)</f>
        <v>137</v>
      </c>
      <c r="F12" s="15">
        <f t="shared" ref="F12:AH12" ca="1" si="3">IF(ISERROR(F11-F10),"",F11-F10)</f>
        <v>364</v>
      </c>
      <c r="G12" s="15">
        <f t="shared" ca="1" si="3"/>
        <v>364</v>
      </c>
      <c r="H12" s="15">
        <f t="shared" ca="1" si="3"/>
        <v>17</v>
      </c>
      <c r="I12" s="15" t="str">
        <f t="shared" ca="1" si="3"/>
        <v/>
      </c>
      <c r="J12" s="15" t="str">
        <f t="shared" ca="1" si="3"/>
        <v/>
      </c>
      <c r="K12" s="15" t="str">
        <f t="shared" ca="1" si="3"/>
        <v/>
      </c>
      <c r="L12" s="15" t="str">
        <f t="shared" ca="1" si="3"/>
        <v/>
      </c>
      <c r="M12" s="15" t="str">
        <f t="shared" ca="1" si="3"/>
        <v/>
      </c>
      <c r="N12" s="15" t="str">
        <f t="shared" ca="1" si="3"/>
        <v/>
      </c>
      <c r="O12" s="15" t="str">
        <f t="shared" ca="1" si="3"/>
        <v/>
      </c>
      <c r="P12" s="15" t="str">
        <f t="shared" ca="1" si="3"/>
        <v/>
      </c>
      <c r="Q12" s="15" t="str">
        <f t="shared" ca="1" si="3"/>
        <v/>
      </c>
      <c r="R12" s="15" t="str">
        <f t="shared" ca="1" si="3"/>
        <v/>
      </c>
      <c r="S12" s="15" t="str">
        <f t="shared" ca="1" si="3"/>
        <v/>
      </c>
      <c r="T12" s="15" t="str">
        <f t="shared" ca="1" si="3"/>
        <v/>
      </c>
      <c r="U12" s="15" t="str">
        <f t="shared" ca="1" si="3"/>
        <v/>
      </c>
      <c r="V12" s="15" t="str">
        <f t="shared" ca="1" si="3"/>
        <v/>
      </c>
      <c r="W12" s="15" t="str">
        <f t="shared" ca="1" si="3"/>
        <v/>
      </c>
      <c r="X12" s="15" t="str">
        <f t="shared" ca="1" si="3"/>
        <v/>
      </c>
      <c r="Y12" s="15" t="str">
        <f t="shared" ca="1" si="3"/>
        <v/>
      </c>
      <c r="Z12" s="15" t="str">
        <f t="shared" ca="1" si="3"/>
        <v/>
      </c>
      <c r="AA12" s="15" t="str">
        <f t="shared" ca="1" si="3"/>
        <v/>
      </c>
      <c r="AB12" s="15" t="str">
        <f t="shared" ca="1" si="3"/>
        <v/>
      </c>
      <c r="AC12" s="15" t="str">
        <f t="shared" ca="1" si="3"/>
        <v/>
      </c>
      <c r="AD12" s="15" t="str">
        <f t="shared" ca="1" si="3"/>
        <v/>
      </c>
      <c r="AE12" s="15" t="str">
        <f t="shared" ca="1" si="3"/>
        <v/>
      </c>
      <c r="AF12" s="15" t="str">
        <f t="shared" ca="1" si="3"/>
        <v/>
      </c>
      <c r="AG12" s="15" t="str">
        <f t="shared" ca="1" si="3"/>
        <v/>
      </c>
      <c r="AH12" s="15" t="str">
        <f t="shared" ca="1" si="3"/>
        <v/>
      </c>
    </row>
    <row r="13" spans="1:34" ht="19.5" customHeight="1" x14ac:dyDescent="0.25">
      <c r="A13" s="3" t="s">
        <v>1</v>
      </c>
      <c r="B13" s="13">
        <f ca="1">TODAY()-B7</f>
        <v>885</v>
      </c>
      <c r="D13" s="15" t="s">
        <v>44</v>
      </c>
      <c r="E13" s="15">
        <f ca="1">IF(ISERROR(E12*$B$8),"",E12*$B$8)</f>
        <v>2055</v>
      </c>
      <c r="F13" s="15">
        <f t="shared" ref="F13:AH13" ca="1" si="4">IF(ISERROR(F12*$B$8),"",F12*$B$8)</f>
        <v>5460</v>
      </c>
      <c r="G13" s="15">
        <f t="shared" ca="1" si="4"/>
        <v>5460</v>
      </c>
      <c r="H13" s="15">
        <f t="shared" ca="1" si="4"/>
        <v>255</v>
      </c>
      <c r="I13" s="15" t="str">
        <f t="shared" ca="1" si="4"/>
        <v/>
      </c>
      <c r="J13" s="15" t="str">
        <f t="shared" ca="1" si="4"/>
        <v/>
      </c>
      <c r="K13" s="15" t="str">
        <f t="shared" ca="1" si="4"/>
        <v/>
      </c>
      <c r="L13" s="15" t="str">
        <f t="shared" ca="1" si="4"/>
        <v/>
      </c>
      <c r="M13" s="15" t="str">
        <f t="shared" ca="1" si="4"/>
        <v/>
      </c>
      <c r="N13" s="15" t="str">
        <f t="shared" ca="1" si="4"/>
        <v/>
      </c>
      <c r="O13" s="15" t="str">
        <f t="shared" ca="1" si="4"/>
        <v/>
      </c>
      <c r="P13" s="15" t="str">
        <f t="shared" ca="1" si="4"/>
        <v/>
      </c>
      <c r="Q13" s="15" t="str">
        <f t="shared" ca="1" si="4"/>
        <v/>
      </c>
      <c r="R13" s="15" t="str">
        <f t="shared" ca="1" si="4"/>
        <v/>
      </c>
      <c r="S13" s="15" t="str">
        <f t="shared" ca="1" si="4"/>
        <v/>
      </c>
      <c r="T13" s="15" t="str">
        <f t="shared" ca="1" si="4"/>
        <v/>
      </c>
      <c r="U13" s="15" t="str">
        <f t="shared" ca="1" si="4"/>
        <v/>
      </c>
      <c r="V13" s="15" t="str">
        <f t="shared" ca="1" si="4"/>
        <v/>
      </c>
      <c r="W13" s="15" t="str">
        <f t="shared" ca="1" si="4"/>
        <v/>
      </c>
      <c r="X13" s="15" t="str">
        <f t="shared" ca="1" si="4"/>
        <v/>
      </c>
      <c r="Y13" s="15" t="str">
        <f t="shared" ca="1" si="4"/>
        <v/>
      </c>
      <c r="Z13" s="15" t="str">
        <f t="shared" ca="1" si="4"/>
        <v/>
      </c>
      <c r="AA13" s="15" t="str">
        <f t="shared" ca="1" si="4"/>
        <v/>
      </c>
      <c r="AB13" s="15" t="str">
        <f t="shared" ca="1" si="4"/>
        <v/>
      </c>
      <c r="AC13" s="15" t="str">
        <f t="shared" ca="1" si="4"/>
        <v/>
      </c>
      <c r="AD13" s="15" t="str">
        <f t="shared" ca="1" si="4"/>
        <v/>
      </c>
      <c r="AE13" s="15" t="str">
        <f t="shared" ca="1" si="4"/>
        <v/>
      </c>
      <c r="AF13" s="15" t="str">
        <f t="shared" ca="1" si="4"/>
        <v/>
      </c>
      <c r="AG13" s="15" t="str">
        <f t="shared" ca="1" si="4"/>
        <v/>
      </c>
      <c r="AH13" s="15" t="str">
        <f t="shared" ca="1" si="4"/>
        <v/>
      </c>
    </row>
    <row r="14" spans="1:34" ht="19.5" customHeight="1" x14ac:dyDescent="0.25">
      <c r="A14" s="3" t="s">
        <v>3</v>
      </c>
      <c r="B14" s="12">
        <f ca="1">B13*B8</f>
        <v>13275</v>
      </c>
      <c r="D14" s="15" t="s">
        <v>37</v>
      </c>
      <c r="E14" s="15">
        <f ca="1">IF(ISERROR(E13/20),"",E13/20)</f>
        <v>102.75</v>
      </c>
      <c r="F14" s="15">
        <f t="shared" ref="F14:AH14" ca="1" si="5">IF(ISERROR(F13/20),"",F13/20)</f>
        <v>273</v>
      </c>
      <c r="G14" s="15">
        <f t="shared" ca="1" si="5"/>
        <v>273</v>
      </c>
      <c r="H14" s="15">
        <f t="shared" ca="1" si="5"/>
        <v>12.75</v>
      </c>
      <c r="I14" s="15" t="str">
        <f t="shared" ca="1" si="5"/>
        <v/>
      </c>
      <c r="J14" s="15" t="str">
        <f t="shared" ca="1" si="5"/>
        <v/>
      </c>
      <c r="K14" s="15" t="str">
        <f t="shared" ca="1" si="5"/>
        <v/>
      </c>
      <c r="L14" s="15" t="str">
        <f t="shared" ca="1" si="5"/>
        <v/>
      </c>
      <c r="M14" s="15" t="str">
        <f t="shared" ca="1" si="5"/>
        <v/>
      </c>
      <c r="N14" s="15" t="str">
        <f t="shared" ca="1" si="5"/>
        <v/>
      </c>
      <c r="O14" s="15" t="str">
        <f t="shared" ca="1" si="5"/>
        <v/>
      </c>
      <c r="P14" s="15" t="str">
        <f t="shared" ca="1" si="5"/>
        <v/>
      </c>
      <c r="Q14" s="15" t="str">
        <f t="shared" ca="1" si="5"/>
        <v/>
      </c>
      <c r="R14" s="15" t="str">
        <f t="shared" ca="1" si="5"/>
        <v/>
      </c>
      <c r="S14" s="15" t="str">
        <f t="shared" ca="1" si="5"/>
        <v/>
      </c>
      <c r="T14" s="15" t="str">
        <f t="shared" ca="1" si="5"/>
        <v/>
      </c>
      <c r="U14" s="15" t="str">
        <f t="shared" ca="1" si="5"/>
        <v/>
      </c>
      <c r="V14" s="15" t="str">
        <f t="shared" ca="1" si="5"/>
        <v/>
      </c>
      <c r="W14" s="15" t="str">
        <f t="shared" ca="1" si="5"/>
        <v/>
      </c>
      <c r="X14" s="15" t="str">
        <f t="shared" ca="1" si="5"/>
        <v/>
      </c>
      <c r="Y14" s="15" t="str">
        <f t="shared" ca="1" si="5"/>
        <v/>
      </c>
      <c r="Z14" s="15" t="str">
        <f t="shared" ca="1" si="5"/>
        <v/>
      </c>
      <c r="AA14" s="15" t="str">
        <f t="shared" ca="1" si="5"/>
        <v/>
      </c>
      <c r="AB14" s="15" t="str">
        <f t="shared" ca="1" si="5"/>
        <v/>
      </c>
      <c r="AC14" s="15" t="str">
        <f t="shared" ca="1" si="5"/>
        <v/>
      </c>
      <c r="AD14" s="15" t="str">
        <f t="shared" ca="1" si="5"/>
        <v/>
      </c>
      <c r="AE14" s="15" t="str">
        <f t="shared" ca="1" si="5"/>
        <v/>
      </c>
      <c r="AF14" s="15" t="str">
        <f t="shared" ca="1" si="5"/>
        <v/>
      </c>
      <c r="AG14" s="15" t="str">
        <f t="shared" ca="1" si="5"/>
        <v/>
      </c>
      <c r="AH14" s="15" t="str">
        <f t="shared" ca="1" si="5"/>
        <v/>
      </c>
    </row>
    <row r="15" spans="1:34" ht="19.5" customHeight="1" x14ac:dyDescent="0.25">
      <c r="A15" s="3" t="s">
        <v>50</v>
      </c>
      <c r="B15" s="12">
        <f ca="1">B14/20</f>
        <v>663.75</v>
      </c>
      <c r="D15" s="15" t="s">
        <v>36</v>
      </c>
      <c r="E15" s="17">
        <f>B9</f>
        <v>9</v>
      </c>
      <c r="F15" s="17">
        <f ca="1">IF(F10="","",E15+$B$10*E15)</f>
        <v>9.4499999999999993</v>
      </c>
      <c r="G15" s="17">
        <f t="shared" ref="G15:AH15" ca="1" si="6">IF(G10="","",F15+$B$10*F15)</f>
        <v>9.9224999999999994</v>
      </c>
      <c r="H15" s="17">
        <f t="shared" ca="1" si="6"/>
        <v>10.418624999999999</v>
      </c>
      <c r="I15" s="17" t="str">
        <f t="shared" ca="1" si="6"/>
        <v/>
      </c>
      <c r="J15" s="17" t="str">
        <f t="shared" ca="1" si="6"/>
        <v/>
      </c>
      <c r="K15" s="17" t="str">
        <f t="shared" ca="1" si="6"/>
        <v/>
      </c>
      <c r="L15" s="17" t="str">
        <f t="shared" ca="1" si="6"/>
        <v/>
      </c>
      <c r="M15" s="17" t="str">
        <f t="shared" ca="1" si="6"/>
        <v/>
      </c>
      <c r="N15" s="17" t="str">
        <f t="shared" ca="1" si="6"/>
        <v/>
      </c>
      <c r="O15" s="17" t="str">
        <f t="shared" ca="1" si="6"/>
        <v/>
      </c>
      <c r="P15" s="17" t="str">
        <f t="shared" ca="1" si="6"/>
        <v/>
      </c>
      <c r="Q15" s="17" t="str">
        <f t="shared" ca="1" si="6"/>
        <v/>
      </c>
      <c r="R15" s="17" t="str">
        <f t="shared" ca="1" si="6"/>
        <v/>
      </c>
      <c r="S15" s="17" t="str">
        <f t="shared" ca="1" si="6"/>
        <v/>
      </c>
      <c r="T15" s="17" t="str">
        <f t="shared" ca="1" si="6"/>
        <v/>
      </c>
      <c r="U15" s="17" t="str">
        <f t="shared" ca="1" si="6"/>
        <v/>
      </c>
      <c r="V15" s="17" t="str">
        <f t="shared" ca="1" si="6"/>
        <v/>
      </c>
      <c r="W15" s="17" t="str">
        <f t="shared" ca="1" si="6"/>
        <v/>
      </c>
      <c r="X15" s="17" t="str">
        <f t="shared" ca="1" si="6"/>
        <v/>
      </c>
      <c r="Y15" s="17" t="str">
        <f t="shared" ca="1" si="6"/>
        <v/>
      </c>
      <c r="Z15" s="17" t="str">
        <f t="shared" ca="1" si="6"/>
        <v/>
      </c>
      <c r="AA15" s="17" t="str">
        <f t="shared" ca="1" si="6"/>
        <v/>
      </c>
      <c r="AB15" s="17" t="str">
        <f t="shared" ca="1" si="6"/>
        <v/>
      </c>
      <c r="AC15" s="17" t="str">
        <f t="shared" ca="1" si="6"/>
        <v/>
      </c>
      <c r="AD15" s="17" t="str">
        <f t="shared" ca="1" si="6"/>
        <v/>
      </c>
      <c r="AE15" s="17" t="str">
        <f t="shared" ca="1" si="6"/>
        <v/>
      </c>
      <c r="AF15" s="17" t="str">
        <f t="shared" ca="1" si="6"/>
        <v/>
      </c>
      <c r="AG15" s="17" t="str">
        <f t="shared" ca="1" si="6"/>
        <v/>
      </c>
      <c r="AH15" s="17" t="str">
        <f t="shared" ca="1" si="6"/>
        <v/>
      </c>
    </row>
    <row r="16" spans="1:34" ht="19.5" customHeight="1" x14ac:dyDescent="0.25">
      <c r="D16" s="24" t="s">
        <v>45</v>
      </c>
      <c r="E16" s="25">
        <f ca="1">IF(ISERROR(E14*E15),"",E14*E15)</f>
        <v>924.75</v>
      </c>
      <c r="F16" s="25">
        <f t="shared" ref="F16:AH16" ca="1" si="7">IF(ISERROR(F14*F15),"",F14*F15)</f>
        <v>2579.85</v>
      </c>
      <c r="G16" s="25">
        <f t="shared" ca="1" si="7"/>
        <v>2708.8424999999997</v>
      </c>
      <c r="H16" s="25">
        <f t="shared" ca="1" si="7"/>
        <v>132.83746874999997</v>
      </c>
      <c r="I16" s="25" t="str">
        <f t="shared" ca="1" si="7"/>
        <v/>
      </c>
      <c r="J16" s="25" t="str">
        <f t="shared" ca="1" si="7"/>
        <v/>
      </c>
      <c r="K16" s="25" t="str">
        <f t="shared" ca="1" si="7"/>
        <v/>
      </c>
      <c r="L16" s="25" t="str">
        <f t="shared" ca="1" si="7"/>
        <v/>
      </c>
      <c r="M16" s="25" t="str">
        <f t="shared" ca="1" si="7"/>
        <v/>
      </c>
      <c r="N16" s="25" t="str">
        <f t="shared" ca="1" si="7"/>
        <v/>
      </c>
      <c r="O16" s="25" t="str">
        <f t="shared" ca="1" si="7"/>
        <v/>
      </c>
      <c r="P16" s="25" t="str">
        <f t="shared" ca="1" si="7"/>
        <v/>
      </c>
      <c r="Q16" s="25" t="str">
        <f t="shared" ca="1" si="7"/>
        <v/>
      </c>
      <c r="R16" s="25" t="str">
        <f t="shared" ca="1" si="7"/>
        <v/>
      </c>
      <c r="S16" s="25" t="str">
        <f t="shared" ca="1" si="7"/>
        <v/>
      </c>
      <c r="T16" s="25" t="str">
        <f t="shared" ca="1" si="7"/>
        <v/>
      </c>
      <c r="U16" s="25" t="str">
        <f t="shared" ca="1" si="7"/>
        <v/>
      </c>
      <c r="V16" s="25" t="str">
        <f t="shared" ca="1" si="7"/>
        <v/>
      </c>
      <c r="W16" s="25" t="str">
        <f t="shared" ca="1" si="7"/>
        <v/>
      </c>
      <c r="X16" s="25" t="str">
        <f t="shared" ca="1" si="7"/>
        <v/>
      </c>
      <c r="Y16" s="25" t="str">
        <f t="shared" ca="1" si="7"/>
        <v/>
      </c>
      <c r="Z16" s="25" t="str">
        <f t="shared" ca="1" si="7"/>
        <v/>
      </c>
      <c r="AA16" s="25" t="str">
        <f t="shared" ca="1" si="7"/>
        <v/>
      </c>
      <c r="AB16" s="25" t="str">
        <f t="shared" ca="1" si="7"/>
        <v/>
      </c>
      <c r="AC16" s="25" t="str">
        <f t="shared" ca="1" si="7"/>
        <v/>
      </c>
      <c r="AD16" s="25" t="str">
        <f t="shared" ca="1" si="7"/>
        <v/>
      </c>
      <c r="AE16" s="25" t="str">
        <f t="shared" ca="1" si="7"/>
        <v/>
      </c>
      <c r="AF16" s="25" t="str">
        <f t="shared" ca="1" si="7"/>
        <v/>
      </c>
      <c r="AG16" s="25" t="str">
        <f t="shared" ca="1" si="7"/>
        <v/>
      </c>
      <c r="AH16" s="25" t="str">
        <f t="shared" ca="1" si="7"/>
        <v/>
      </c>
    </row>
    <row r="17" spans="1:34" ht="19.5" customHeight="1" x14ac:dyDescent="0.25">
      <c r="A17" s="3" t="s">
        <v>43</v>
      </c>
      <c r="B17" s="21">
        <f ca="1">SUM(E16:AH16)</f>
        <v>6346.2799687499992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9.5" customHeight="1" x14ac:dyDescent="0.25">
      <c r="A18" s="3"/>
      <c r="B18" s="2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9.5" customHeight="1" x14ac:dyDescent="0.25">
      <c r="A19" s="4" t="s">
        <v>39</v>
      </c>
      <c r="B19" s="22">
        <f ca="1">B13*0.2</f>
        <v>177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8.75" customHeight="1" x14ac:dyDescent="0.25"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8.75" customHeight="1" x14ac:dyDescent="0.25">
      <c r="D21" s="18"/>
    </row>
    <row r="22" spans="1:34" ht="18.75" customHeight="1" x14ac:dyDescent="0.25"/>
    <row r="23" spans="1:34" ht="18.75" customHeight="1" x14ac:dyDescent="0.25"/>
    <row r="24" spans="1:34" ht="18.75" customHeight="1" x14ac:dyDescent="0.25"/>
    <row r="25" spans="1:34" ht="18.75" customHeight="1" x14ac:dyDescent="0.25"/>
    <row r="26" spans="1:34" ht="18.75" customHeight="1" x14ac:dyDescent="0.25"/>
    <row r="27" spans="1:34" ht="18.75" customHeight="1" x14ac:dyDescent="0.25"/>
  </sheetData>
  <sheetProtection algorithmName="SHA-512" hashValue="wTDPSpFuE4D2glqaAA/ylZHY/Onx9wG9v3/TvAWsJN+eaOmBwhnck3bIRzmkRDY8dRooKvT5uknAH69Mm4tx7g==" saltValue="1nsPn4yadPrpzz3OS0Ii7Q==" spinCount="100000" sheet="1" objects="1" scenarios="1"/>
  <mergeCells count="2">
    <mergeCell ref="D8:D9"/>
    <mergeCell ref="D6:E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0FD9-611B-46D2-8214-2C1DB3E28938}">
  <dimension ref="A2:D2"/>
  <sheetViews>
    <sheetView showGridLines="0" zoomScale="110" zoomScaleNormal="110" workbookViewId="0">
      <selection activeCell="D2" sqref="D2"/>
    </sheetView>
  </sheetViews>
  <sheetFormatPr baseColWidth="10" defaultRowHeight="15" x14ac:dyDescent="0.25"/>
  <sheetData>
    <row r="2" spans="1:4" x14ac:dyDescent="0.25">
      <c r="A2" t="s">
        <v>41</v>
      </c>
      <c r="D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Simulation simple</vt:lpstr>
      <vt:lpstr>Arrêt du tabac</vt:lpstr>
      <vt:lpstr>Mot de passe</vt:lpstr>
      <vt:lpstr>'Arrêt du tabac'!Zone_d_impression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2023-01-18T10:56:30Z</cp:lastPrinted>
  <dcterms:created xsi:type="dcterms:W3CDTF">2023-01-17T15:45:59Z</dcterms:created>
  <dcterms:modified xsi:type="dcterms:W3CDTF">2023-01-18T15:06:18Z</dcterms:modified>
</cp:coreProperties>
</file>