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F1A9CCC-30A1-4F6C-A37B-695E07D479B3}" xr6:coauthVersionLast="47" xr6:coauthVersionMax="47" xr10:uidLastSave="{00000000-0000-0000-0000-000000000000}"/>
  <workbookProtection workbookAlgorithmName="SHA-512" workbookHashValue="bzSmF3OXLkkwteSVHri3xSwywRh7ctcPvokoEce6uAGRZ9tEBYEYA7sNbrYDGAqjQ0ySPzpiqSp0ABA5FE2JYw==" workbookSaltValue="UpwiOn9OQH96ydVmvyxOOg==" workbookSpinCount="100000" lockStructure="1"/>
  <bookViews>
    <workbookView xWindow="-111" yWindow="-111" windowWidth="26806" windowHeight="14456" xr2:uid="{30EE56D8-30A2-4AC2-BD8B-F7359371A4FC}"/>
  </bookViews>
  <sheets>
    <sheet name="Comparateur" sheetId="1" r:id="rId1"/>
    <sheet name="Mot de pa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A39" i="1"/>
  <c r="A38" i="1"/>
  <c r="A37" i="1"/>
  <c r="A36" i="1"/>
  <c r="A35" i="1"/>
  <c r="D31" i="1"/>
  <c r="D28" i="1"/>
  <c r="B32" i="1"/>
  <c r="D32" i="1" s="1"/>
  <c r="E32" i="1" s="1"/>
  <c r="E39" i="1" s="1"/>
  <c r="B31" i="1"/>
  <c r="B30" i="1"/>
  <c r="D30" i="1" s="1"/>
  <c r="E30" i="1" s="1"/>
  <c r="B29" i="1"/>
  <c r="D29" i="1" s="1"/>
  <c r="E29" i="1" s="1"/>
  <c r="B28" i="1"/>
  <c r="E24" i="1"/>
  <c r="E31" i="1" s="1"/>
  <c r="E23" i="1"/>
  <c r="F21" i="1"/>
  <c r="E21" i="1"/>
  <c r="D15" i="1"/>
  <c r="D17" i="1" s="1"/>
  <c r="H11" i="1"/>
  <c r="E9" i="1"/>
  <c r="F9" i="1" s="1"/>
  <c r="G9" i="1" s="1"/>
  <c r="H9" i="1" s="1"/>
  <c r="H15" i="1" s="1"/>
  <c r="H17" i="1" s="1"/>
  <c r="D39" i="1" l="1"/>
  <c r="D35" i="1"/>
  <c r="F31" i="1"/>
  <c r="F30" i="1"/>
  <c r="F32" i="1"/>
  <c r="E28" i="1"/>
  <c r="F29" i="1"/>
  <c r="E15" i="1"/>
  <c r="E17" i="1" s="1"/>
  <c r="E36" i="1" s="1"/>
  <c r="F15" i="1"/>
  <c r="F17" i="1" s="1"/>
  <c r="E37" i="1" s="1"/>
  <c r="G15" i="1"/>
  <c r="G17" i="1" s="1"/>
  <c r="E38" i="1" s="1"/>
  <c r="D37" i="1" l="1"/>
  <c r="D38" i="1"/>
  <c r="D36" i="1"/>
  <c r="F36" i="1"/>
  <c r="G29" i="1"/>
  <c r="E35" i="1"/>
  <c r="F28" i="1"/>
  <c r="G31" i="1"/>
  <c r="F38" i="1"/>
  <c r="F39" i="1"/>
  <c r="G32" i="1"/>
  <c r="G30" i="1"/>
  <c r="F37" i="1"/>
  <c r="H30" i="1" l="1"/>
  <c r="G37" i="1"/>
  <c r="H32" i="1"/>
  <c r="G39" i="1"/>
  <c r="G36" i="1"/>
  <c r="H29" i="1"/>
  <c r="H31" i="1"/>
  <c r="G38" i="1"/>
  <c r="F35" i="1"/>
  <c r="G28" i="1"/>
  <c r="I32" i="1" l="1"/>
  <c r="H39" i="1"/>
  <c r="I31" i="1"/>
  <c r="H38" i="1"/>
  <c r="I30" i="1"/>
  <c r="H37" i="1"/>
  <c r="H36" i="1"/>
  <c r="I29" i="1"/>
  <c r="H28" i="1"/>
  <c r="G35" i="1"/>
  <c r="I28" i="1" l="1"/>
  <c r="H35" i="1"/>
  <c r="J29" i="1"/>
  <c r="I36" i="1"/>
  <c r="I37" i="1"/>
  <c r="J30" i="1"/>
  <c r="J31" i="1"/>
  <c r="I38" i="1"/>
  <c r="J32" i="1"/>
  <c r="I39" i="1"/>
  <c r="K32" i="1" l="1"/>
  <c r="J39" i="1"/>
  <c r="K29" i="1"/>
  <c r="J36" i="1"/>
  <c r="K31" i="1"/>
  <c r="J38" i="1"/>
  <c r="J28" i="1"/>
  <c r="I35" i="1"/>
  <c r="K30" i="1"/>
  <c r="J37" i="1"/>
  <c r="L31" i="1" l="1"/>
  <c r="K38" i="1"/>
  <c r="L30" i="1"/>
  <c r="K37" i="1"/>
  <c r="L29" i="1"/>
  <c r="K36" i="1"/>
  <c r="K28" i="1"/>
  <c r="J35" i="1"/>
  <c r="L32" i="1"/>
  <c r="K39" i="1"/>
  <c r="M32" i="1" l="1"/>
  <c r="L39" i="1"/>
  <c r="M30" i="1"/>
  <c r="L37" i="1"/>
  <c r="L28" i="1"/>
  <c r="K35" i="1"/>
  <c r="M31" i="1"/>
  <c r="L38" i="1"/>
  <c r="M29" i="1"/>
  <c r="L36" i="1"/>
  <c r="N32" i="1" l="1"/>
  <c r="M39" i="1"/>
  <c r="M28" i="1"/>
  <c r="L35" i="1"/>
  <c r="N30" i="1"/>
  <c r="M37" i="1"/>
  <c r="N31" i="1"/>
  <c r="M38" i="1"/>
  <c r="N29" i="1"/>
  <c r="M36" i="1"/>
  <c r="O30" i="1" l="1"/>
  <c r="N37" i="1"/>
  <c r="O29" i="1"/>
  <c r="N36" i="1"/>
  <c r="N28" i="1"/>
  <c r="M35" i="1"/>
  <c r="O31" i="1"/>
  <c r="N38" i="1"/>
  <c r="O32" i="1"/>
  <c r="N39" i="1"/>
  <c r="O28" i="1" l="1"/>
  <c r="N35" i="1"/>
  <c r="P29" i="1"/>
  <c r="O36" i="1"/>
  <c r="P32" i="1"/>
  <c r="O39" i="1"/>
  <c r="P31" i="1"/>
  <c r="O38" i="1"/>
  <c r="P30" i="1"/>
  <c r="O37" i="1"/>
  <c r="Q31" i="1" l="1"/>
  <c r="P38" i="1"/>
  <c r="P28" i="1"/>
  <c r="O35" i="1"/>
  <c r="Q32" i="1"/>
  <c r="P39" i="1"/>
  <c r="Q30" i="1"/>
  <c r="P37" i="1"/>
  <c r="Q29" i="1"/>
  <c r="P36" i="1"/>
  <c r="R29" i="1" l="1"/>
  <c r="R36" i="1" s="1"/>
  <c r="Q36" i="1"/>
  <c r="R30" i="1"/>
  <c r="R37" i="1" s="1"/>
  <c r="Q37" i="1"/>
  <c r="R31" i="1"/>
  <c r="R38" i="1" s="1"/>
  <c r="Q38" i="1"/>
  <c r="R32" i="1"/>
  <c r="R39" i="1" s="1"/>
  <c r="Q39" i="1"/>
  <c r="Q28" i="1"/>
  <c r="P35" i="1"/>
  <c r="R28" i="1" l="1"/>
  <c r="R35" i="1" s="1"/>
  <c r="Q35" i="1"/>
</calcChain>
</file>

<file path=xl/sharedStrings.xml><?xml version="1.0" encoding="utf-8"?>
<sst xmlns="http://schemas.openxmlformats.org/spreadsheetml/2006/main" count="93" uniqueCount="47">
  <si>
    <t>Comparaison coût véhicule électrique / thermique / hybride / hybride rechargeable</t>
  </si>
  <si>
    <t>Electrique</t>
  </si>
  <si>
    <t>Essence</t>
  </si>
  <si>
    <t>Diesel</t>
  </si>
  <si>
    <t>Hybride</t>
  </si>
  <si>
    <t>Hybride rechargeable</t>
  </si>
  <si>
    <t>Marque et modèle</t>
  </si>
  <si>
    <t>Prix d'achat (aides déduites)</t>
  </si>
  <si>
    <t>Complétez les cellules bleues uniquement</t>
  </si>
  <si>
    <t>Nombre de km parcourus par an</t>
  </si>
  <si>
    <t>Prix L carburant</t>
  </si>
  <si>
    <t>Prix kw/H</t>
  </si>
  <si>
    <t>Consommation carburant L / 100 km</t>
  </si>
  <si>
    <t>Consommation kw/H / 100 km</t>
  </si>
  <si>
    <t>Coût révision annuelle</t>
  </si>
  <si>
    <t>% usage batterie chargée vs therm.</t>
  </si>
  <si>
    <t>Consommation énergie annuelle</t>
  </si>
  <si>
    <t>COUT GLOBAL ANNUEL</t>
  </si>
  <si>
    <t>Année 1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</si>
  <si>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</si>
  <si>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</si>
  <si>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</si>
  <si>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</si>
  <si>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</si>
  <si>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</si>
  <si>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</si>
  <si>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</si>
  <si>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</si>
  <si>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t>Année 11</t>
  </si>
  <si>
    <t>Année 12</t>
  </si>
  <si>
    <t>Année 13</t>
  </si>
  <si>
    <t>Année 14</t>
  </si>
  <si>
    <t>Année 15</t>
  </si>
  <si>
    <t>Décôte annuelle</t>
  </si>
  <si>
    <t>Valeur véhicule à la fin de l'année</t>
  </si>
  <si>
    <t>Prix achat</t>
  </si>
  <si>
    <t>Ces calculs incluent la dépréciation naturelle de la valeur du véhicule au fil des années.</t>
  </si>
  <si>
    <t>Coût total cumulé en fin d'année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</si>
  <si>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</si>
  <si>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</si>
  <si>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</si>
  <si>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</si>
  <si>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</si>
  <si>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</si>
  <si>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https://www.business-plan-excel.fr/produit/mot-de-passe-calculateur-vehicules/</t>
  </si>
  <si>
    <t>Le mot de passe sera à insérer dans le menu Révision, "Ôter la protection de la feuille" et aussi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</si>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</sst>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b/>
      <i/>
      <sz val="12"/>
      <color theme="4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i/>
      <sz val="11"/>
      <color theme="0"/>
      <name val="Arial"/>
      <family val="2"/>
    </font>
    <font>
      <b/>
      <i/>
      <sz val="12"/>
      <color theme="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5" fontId="10" fillId="2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1" fillId="3" borderId="1" xfId="0" applyNumberFormat="1" applyFont="1" applyFill="1" applyBorder="1" applyAlignment="1" applyProtection="1">
      <alignment horizontal="center" vertical="center"/>
      <protection locked="0"/>
    </xf>
    <xf numFmtId="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1" applyFont="1"/>
    <xf numFmtId="0" fontId="20" fillId="0" borderId="0" xfId="0" applyFont="1"/>
    <xf numFmtId="0" fontId="16" fillId="0" borderId="0" xfId="1" applyFont="1" applyAlignment="1">
      <alignment horizontal="left"/>
    </xf>
    <xf numFmtId="0" fontId="21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des coûts sur la période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Comparateur!$C$35</c:f>
              <c:strCache>
                <c:ptCount val="1"/>
                <c:pt idx="0">
                  <c:v>Electrique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Comparateur!$D$34:$M$34</c:f>
              <c:strCache>
                <c:ptCount val="10"/>
                <c:pt idx="0">
                  <c:v>Année 1</c:v>
                </c:pt>
                <c:pt idx="1">
                  <c:v>Année 2</c:v>
                </c:pt>
                <c:pt idx="2">
                  <c:v>Année 3</c:v>
                </c:pt>
                <c:pt idx="3">
                  <c:v>Année 4</c:v>
                </c:pt>
                <c:pt idx="4">
                  <c:v>Année 5</c:v>
                </c:pt>
                <c:pt idx="5">
                  <c:v>Année 6</c:v>
                </c:pt>
                <c:pt idx="6">
                  <c:v>Année 7</c:v>
                </c:pt>
                <c:pt idx="7">
                  <c:v>Année 8</c:v>
                </c:pt>
                <c:pt idx="8">
                  <c:v>Année 9</c:v>
                </c:pt>
                <c:pt idx="9">
                  <c:v>Année 10</c:v>
                </c:pt>
              </c:strCache>
            </c:strRef>
          </c:cat>
          <c:val>
            <c:numRef>
              <c:f>Comparateur!$D$35:$M$35</c:f>
              <c:numCache>
                <c:formatCode>#\ ##0\ "€"</c:formatCode>
                <c:ptCount val="10"/>
                <c:pt idx="0">
                  <c:v>11920</c:v>
                </c:pt>
                <c:pt idx="1">
                  <c:v>17824</c:v>
                </c:pt>
                <c:pt idx="2">
                  <c:v>21614.080000000002</c:v>
                </c:pt>
                <c:pt idx="3">
                  <c:v>24799.590400000001</c:v>
                </c:pt>
                <c:pt idx="4">
                  <c:v>27327.631359999999</c:v>
                </c:pt>
                <c:pt idx="5">
                  <c:v>29674.868224000002</c:v>
                </c:pt>
                <c:pt idx="6">
                  <c:v>31859.381401600003</c:v>
                </c:pt>
                <c:pt idx="7">
                  <c:v>33897.443261439999</c:v>
                </c:pt>
                <c:pt idx="8">
                  <c:v>35803.698935296001</c:v>
                </c:pt>
                <c:pt idx="9">
                  <c:v>37591.329041766403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66-4FCB-9262-6C66926773F7}"/>
            </c:ext>
          </c:extLst>
        </c:ser>
        <c:ser>
          <c:idx val="1"/>
          <c:order val="1"/>
          <c:tx>
            <c:strRef>
              <c:f>Comparateur!$C$36</c:f>
              <c:strCache>
                <c:ptCount val="1"/>
                <c:pt idx="0">
                  <c:v>Essence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Comparateur!$D$34:$M$34</c:f>
              <c:strCache>
                <c:ptCount val="10"/>
                <c:pt idx="0">
                  <c:v>Année 1</c:v>
                </c:pt>
                <c:pt idx="1">
                  <c:v>Année 2</c:v>
                </c:pt>
                <c:pt idx="2">
                  <c:v>Année 3</c:v>
                </c:pt>
                <c:pt idx="3">
                  <c:v>Année 4</c:v>
                </c:pt>
                <c:pt idx="4">
                  <c:v>Année 5</c:v>
                </c:pt>
                <c:pt idx="5">
                  <c:v>Année 6</c:v>
                </c:pt>
                <c:pt idx="6">
                  <c:v>Année 7</c:v>
                </c:pt>
                <c:pt idx="7">
                  <c:v>Année 8</c:v>
                </c:pt>
                <c:pt idx="8">
                  <c:v>Année 9</c:v>
                </c:pt>
                <c:pt idx="9">
                  <c:v>Année 10</c:v>
                </c:pt>
              </c:strCache>
            </c:strRef>
          </c:cat>
          <c:val>
            <c:numRef>
              <c:f>Comparateur!$D$36:$M$36</c:f>
              <c:numCache>
                <c:formatCode>#\ ##0\ "€"</c:formatCode>
                <c:ptCount val="10"/>
                <c:pt idx="0">
                  <c:v>7960</c:v>
                </c:pt>
                <c:pt idx="1">
                  <c:v>13005</c:v>
                </c:pt>
                <c:pt idx="2">
                  <c:v>17016.5</c:v>
                </c:pt>
                <c:pt idx="3">
                  <c:v>20892.849999999999</c:v>
                </c:pt>
                <c:pt idx="4">
                  <c:v>24319.1505</c:v>
                </c:pt>
                <c:pt idx="5">
                  <c:v>27691.809965</c:v>
                </c:pt>
                <c:pt idx="6">
                  <c:v>31014.583267449998</c:v>
                </c:pt>
                <c:pt idx="7">
                  <c:v>34290.9624387285</c:v>
                </c:pt>
                <c:pt idx="8">
                  <c:v>37524.195068017507</c:v>
                </c:pt>
                <c:pt idx="9">
                  <c:v>40717.301413256282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6-4FCB-9262-6C66926773F7}"/>
            </c:ext>
          </c:extLst>
        </c:ser>
        <c:ser>
          <c:idx val="2"/>
          <c:order val="2"/>
          <c:tx>
            <c:strRef>
              <c:f>Comparateur!$C$37</c:f>
              <c:strCache>
                <c:ptCount val="1"/>
                <c:pt idx="0">
                  <c:v>Diesel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Comparateur!$D$34:$M$34</c:f>
              <c:strCache>
                <c:ptCount val="10"/>
                <c:pt idx="0">
                  <c:v>Année 1</c:v>
                </c:pt>
                <c:pt idx="1">
                  <c:v>Année 2</c:v>
                </c:pt>
                <c:pt idx="2">
                  <c:v>Année 3</c:v>
                </c:pt>
                <c:pt idx="3">
                  <c:v>Année 4</c:v>
                </c:pt>
                <c:pt idx="4">
                  <c:v>Année 5</c:v>
                </c:pt>
                <c:pt idx="5">
                  <c:v>Année 6</c:v>
                </c:pt>
                <c:pt idx="6">
                  <c:v>Année 7</c:v>
                </c:pt>
                <c:pt idx="7">
                  <c:v>Année 8</c:v>
                </c:pt>
                <c:pt idx="8">
                  <c:v>Année 9</c:v>
                </c:pt>
                <c:pt idx="9">
                  <c:v>Année 10</c:v>
                </c:pt>
              </c:strCache>
            </c:strRef>
          </c:cat>
          <c:val>
            <c:numRef>
              <c:f>Comparateur!$D$37:$M$37</c:f>
              <c:numCache>
                <c:formatCode>#\ ##0\ "€"</c:formatCode>
                <c:ptCount val="10"/>
                <c:pt idx="0">
                  <c:v>8000</c:v>
                </c:pt>
                <c:pt idx="1">
                  <c:v>12882.4</c:v>
                </c:pt>
                <c:pt idx="2">
                  <c:v>16809.383999999998</c:v>
                </c:pt>
                <c:pt idx="3">
                  <c:v>20606.139439999999</c:v>
                </c:pt>
                <c:pt idx="4">
                  <c:v>23884.971073599998</c:v>
                </c:pt>
                <c:pt idx="5">
                  <c:v>27115.872809184002</c:v>
                </c:pt>
                <c:pt idx="6">
                  <c:v>30301.720440632962</c:v>
                </c:pt>
                <c:pt idx="7">
                  <c:v>33445.217214194985</c:v>
                </c:pt>
                <c:pt idx="8">
                  <c:v>36548.904181343285</c:v>
                </c:pt>
                <c:pt idx="9">
                  <c:v>39615.169930462689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66-4FCB-9262-6C66926773F7}"/>
            </c:ext>
          </c:extLst>
        </c:ser>
        <c:ser>
          <c:idx val="3"/>
          <c:order val="3"/>
          <c:tx>
            <c:strRef>
              <c:f>Comparateur!$C$38</c:f>
              <c:strCache>
                <c:ptCount val="1"/>
                <c:pt idx="0">
                  <c:v>Hybride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Comparateur!$D$34:$M$34</c:f>
              <c:strCache>
                <c:ptCount val="10"/>
                <c:pt idx="0">
                  <c:v>Année 1</c:v>
                </c:pt>
                <c:pt idx="1">
                  <c:v>Année 2</c:v>
                </c:pt>
                <c:pt idx="2">
                  <c:v>Année 3</c:v>
                </c:pt>
                <c:pt idx="3">
                  <c:v>Année 4</c:v>
                </c:pt>
                <c:pt idx="4">
                  <c:v>Année 5</c:v>
                </c:pt>
                <c:pt idx="5">
                  <c:v>Année 6</c:v>
                </c:pt>
                <c:pt idx="6">
                  <c:v>Année 7</c:v>
                </c:pt>
                <c:pt idx="7">
                  <c:v>Année 8</c:v>
                </c:pt>
                <c:pt idx="8">
                  <c:v>Année 9</c:v>
                </c:pt>
                <c:pt idx="9">
                  <c:v>Année 10</c:v>
                </c:pt>
              </c:strCache>
            </c:strRef>
          </c:cat>
          <c:val>
            <c:numRef>
              <c:f>Comparateur!$D$38:$M$38</c:f>
              <c:numCache>
                <c:formatCode>#\ ##0\ "€"</c:formatCode>
                <c:ptCount val="10"/>
                <c:pt idx="0">
                  <c:v>8507</c:v>
                </c:pt>
                <c:pt idx="1">
                  <c:v>13333.310000000001</c:v>
                </c:pt>
                <c:pt idx="2">
                  <c:v>17453.3521</c:v>
                </c:pt>
                <c:pt idx="3">
                  <c:v>21403.110411000001</c:v>
                </c:pt>
                <c:pt idx="4">
                  <c:v>24675.643786339999</c:v>
                </c:pt>
                <c:pt idx="5">
                  <c:v>27885.505159159598</c:v>
                </c:pt>
                <c:pt idx="6">
                  <c:v>31036.454849610025</c:v>
                </c:pt>
                <c:pt idx="7">
                  <c:v>34132.027558633425</c:v>
                </c:pt>
                <c:pt idx="8">
                  <c:v>37175.545905115418</c:v>
                </c:pt>
                <c:pt idx="9">
                  <c:v>40170.133150808491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66-4FCB-9262-6C66926773F7}"/>
            </c:ext>
          </c:extLst>
        </c:ser>
        <c:ser>
          <c:idx val="4"/>
          <c:order val="4"/>
          <c:tx>
            <c:strRef>
              <c:f>Comparateur!$C$39</c:f>
              <c:strCache>
                <c:ptCount val="1"/>
                <c:pt idx="0">
                  <c:v>Hybride rechargeable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Comparateur!$D$34:$M$34</c:f>
              <c:strCache>
                <c:ptCount val="10"/>
                <c:pt idx="0">
                  <c:v>Année 1</c:v>
                </c:pt>
                <c:pt idx="1">
                  <c:v>Année 2</c:v>
                </c:pt>
                <c:pt idx="2">
                  <c:v>Année 3</c:v>
                </c:pt>
                <c:pt idx="3">
                  <c:v>Année 4</c:v>
                </c:pt>
                <c:pt idx="4">
                  <c:v>Année 5</c:v>
                </c:pt>
                <c:pt idx="5">
                  <c:v>Année 6</c:v>
                </c:pt>
                <c:pt idx="6">
                  <c:v>Année 7</c:v>
                </c:pt>
                <c:pt idx="7">
                  <c:v>Année 8</c:v>
                </c:pt>
                <c:pt idx="8">
                  <c:v>Année 9</c:v>
                </c:pt>
                <c:pt idx="9">
                  <c:v>Année 10</c:v>
                </c:pt>
              </c:strCache>
            </c:strRef>
          </c:cat>
          <c:val>
            <c:numRef>
              <c:f>Comparateur!$D$39:$M$39</c:f>
              <c:numCache>
                <c:formatCode>#\ ##0\ "€"</c:formatCode>
                <c:ptCount val="10"/>
                <c:pt idx="0">
                  <c:v>10810</c:v>
                </c:pt>
                <c:pt idx="1">
                  <c:v>17298.400000000001</c:v>
                </c:pt>
                <c:pt idx="2">
                  <c:v>22144.592000000001</c:v>
                </c:pt>
                <c:pt idx="3">
                  <c:v>26450.186880000001</c:v>
                </c:pt>
                <c:pt idx="4">
                  <c:v>29777.673798400003</c:v>
                </c:pt>
                <c:pt idx="5">
                  <c:v>33015.736632512002</c:v>
                </c:pt>
                <c:pt idx="6">
                  <c:v>36170.635068236166</c:v>
                </c:pt>
                <c:pt idx="7">
                  <c:v>39248.190613459636</c:v>
                </c:pt>
                <c:pt idx="8">
                  <c:v>42253.817270517458</c:v>
                </c:pt>
                <c:pt idx="9">
                  <c:v>45192.550061581234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6-4FCB-9262-6C6692677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948662815"/>
        <c:axId val="2102277503"/>
      </c:lineChart>
      <c:catAx>
        <c:axId val="1948662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2277503"/>
        <c:crosses val="autoZero"/>
        <c:auto val="1"/>
        <c:lblAlgn val="ctr"/>
        <c:lblOffset val="100"/>
        <c:noMultiLvlLbl val="0"/>
      </c:catAx>
      <c:valAx>
        <c:axId val="2102277503"/>
        <c:scaling>
          <c:orientation val="minMax"/>
        </c:scaling>
        <c:delete val="0"/>
        <c:axPos val="l"/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866281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40</xdr:row>
      <xdr:rowOff>143741</xdr:rowOff>
    </xdr:from>
    <xdr:to>
      <xdr:col>8</xdr:col>
      <xdr:colOff>1246909</xdr:colOff>
      <xdr:row>83</xdr:row>
      <xdr:rowOff>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17185D4-5E66-34C8-38A1-9889D2367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341369</xdr:colOff>
      <xdr:row>4</xdr:row>
      <xdr:rowOff>60579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71B04F-E75B-4889-9CDF-1ADC6D57A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12981" cy="753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ateur-vehicules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4B26-0857-49FF-A214-6125FEEED353}">
  <dimension ref="A1:R40"/>
  <sheetViews>
    <sheetView showGridLines="0" tabSelected="1" topLeftCell="B1" zoomScaleNormal="100" workbookViewId="0">
      <selection activeCell="D7" sqref="D7"/>
    </sheetView>
  </sheetViews>
  <sheetFormatPr baseColWidth="10" defaultColWidth="11.375" defaultRowHeight="13.85" x14ac:dyDescent="0.25"/>
  <cols>
    <col min="1" max="1" width="0" style="1" hidden="1" customWidth="1"/>
    <col min="2" max="2" width="7.375" style="1" customWidth="1"/>
    <col min="3" max="3" width="33.875" style="1" bestFit="1" customWidth="1"/>
    <col min="4" max="8" width="19.25" style="6" customWidth="1"/>
    <col min="9" max="18" width="19.25" style="1" customWidth="1"/>
    <col min="19" max="16384" width="11.375" style="1"/>
  </cols>
  <sheetData>
    <row r="1" spans="2:9" ht="22.85" x14ac:dyDescent="0.25">
      <c r="B1" s="2" t="s">
        <v>0</v>
      </c>
    </row>
    <row r="3" spans="2:9" ht="15.25" x14ac:dyDescent="0.2">
      <c r="B3" s="9" t="s">
        <v>8</v>
      </c>
      <c r="I3" s="41" t="s">
        <v>46</v>
      </c>
    </row>
    <row r="6" spans="2:9" ht="31" customHeight="1" x14ac:dyDescent="0.25">
      <c r="C6" s="5"/>
      <c r="D6" s="7" t="s">
        <v>1</v>
      </c>
      <c r="E6" s="7" t="s">
        <v>2</v>
      </c>
      <c r="F6" s="7" t="s">
        <v>3</v>
      </c>
      <c r="G6" s="7" t="s">
        <v>4</v>
      </c>
      <c r="H6" s="18" t="s">
        <v>5</v>
      </c>
    </row>
    <row r="7" spans="2:9" ht="16.45" customHeight="1" x14ac:dyDescent="0.25">
      <c r="C7" s="4" t="s">
        <v>6</v>
      </c>
      <c r="D7" s="24"/>
      <c r="E7" s="24"/>
      <c r="F7" s="24"/>
      <c r="G7" s="24"/>
      <c r="H7" s="24"/>
    </row>
    <row r="8" spans="2:9" ht="16.45" customHeight="1" x14ac:dyDescent="0.25">
      <c r="C8" s="4" t="s">
        <v>7</v>
      </c>
      <c r="D8" s="25">
        <v>40000</v>
      </c>
      <c r="E8" s="25">
        <v>21200</v>
      </c>
      <c r="F8" s="25">
        <v>24000</v>
      </c>
      <c r="G8" s="25">
        <v>29900</v>
      </c>
      <c r="H8" s="25">
        <v>36500</v>
      </c>
    </row>
    <row r="9" spans="2:9" ht="16.45" customHeight="1" x14ac:dyDescent="0.25">
      <c r="C9" s="4" t="s">
        <v>9</v>
      </c>
      <c r="D9" s="26">
        <v>20000</v>
      </c>
      <c r="E9" s="11">
        <f>D9</f>
        <v>20000</v>
      </c>
      <c r="F9" s="11">
        <f>E9</f>
        <v>20000</v>
      </c>
      <c r="G9" s="11">
        <f>F9</f>
        <v>20000</v>
      </c>
      <c r="H9" s="11">
        <f>G9</f>
        <v>20000</v>
      </c>
    </row>
    <row r="10" spans="2:9" ht="16.45" customHeight="1" x14ac:dyDescent="0.25">
      <c r="C10" s="4" t="s">
        <v>10</v>
      </c>
      <c r="D10" s="8"/>
      <c r="E10" s="27">
        <v>1.8</v>
      </c>
      <c r="F10" s="27">
        <v>1.8</v>
      </c>
      <c r="G10" s="27">
        <f>E10</f>
        <v>1.8</v>
      </c>
      <c r="H10" s="27">
        <f>E10</f>
        <v>1.8</v>
      </c>
    </row>
    <row r="11" spans="2:9" ht="16.45" customHeight="1" x14ac:dyDescent="0.25">
      <c r="C11" s="4" t="s">
        <v>11</v>
      </c>
      <c r="D11" s="27">
        <v>0.2</v>
      </c>
      <c r="E11" s="8"/>
      <c r="F11" s="8"/>
      <c r="G11" s="8"/>
      <c r="H11" s="27">
        <f>D11</f>
        <v>0.2</v>
      </c>
    </row>
    <row r="12" spans="2:9" ht="16.45" customHeight="1" x14ac:dyDescent="0.25">
      <c r="C12" s="3" t="s">
        <v>13</v>
      </c>
      <c r="D12" s="28">
        <v>18</v>
      </c>
      <c r="E12" s="8"/>
      <c r="F12" s="8"/>
      <c r="G12" s="8"/>
      <c r="H12" s="28">
        <v>20</v>
      </c>
    </row>
    <row r="13" spans="2:9" ht="16.45" customHeight="1" x14ac:dyDescent="0.25">
      <c r="C13" s="3" t="s">
        <v>12</v>
      </c>
      <c r="D13" s="8"/>
      <c r="E13" s="29">
        <v>6</v>
      </c>
      <c r="F13" s="29">
        <v>5.5</v>
      </c>
      <c r="G13" s="29">
        <v>4.8</v>
      </c>
      <c r="H13" s="29">
        <v>5</v>
      </c>
    </row>
    <row r="14" spans="2:9" ht="16.45" customHeight="1" x14ac:dyDescent="0.25">
      <c r="C14" s="3" t="s">
        <v>15</v>
      </c>
      <c r="D14" s="8"/>
      <c r="E14" s="8"/>
      <c r="F14" s="8"/>
      <c r="G14" s="8"/>
      <c r="H14" s="30">
        <v>0.25</v>
      </c>
    </row>
    <row r="15" spans="2:9" ht="16.45" customHeight="1" x14ac:dyDescent="0.25">
      <c r="C15" s="13" t="s">
        <v>16</v>
      </c>
      <c r="D15" s="14">
        <f>D12/100*D9*D11</f>
        <v>720</v>
      </c>
      <c r="E15" s="14">
        <f>E13/100*E9*E10</f>
        <v>2160</v>
      </c>
      <c r="F15" s="14">
        <f>F13/100*F9*F10</f>
        <v>1980</v>
      </c>
      <c r="G15" s="14">
        <f>G13/100*G9*G10</f>
        <v>1728</v>
      </c>
      <c r="H15" s="14">
        <f>(H13/100*H9*H10)*(100%-H14)+(H12/100*H9*D11)*H14</f>
        <v>1550</v>
      </c>
    </row>
    <row r="16" spans="2:9" ht="16.45" customHeight="1" x14ac:dyDescent="0.25">
      <c r="C16" s="3" t="s">
        <v>14</v>
      </c>
      <c r="D16" s="28">
        <v>0</v>
      </c>
      <c r="E16" s="28">
        <v>500</v>
      </c>
      <c r="F16" s="28">
        <v>500</v>
      </c>
      <c r="G16" s="28">
        <v>500</v>
      </c>
      <c r="H16" s="28">
        <v>500</v>
      </c>
    </row>
    <row r="17" spans="2:18" ht="22" customHeight="1" x14ac:dyDescent="0.25">
      <c r="C17" s="15" t="s">
        <v>17</v>
      </c>
      <c r="D17" s="16">
        <f>SUM(D15:D16)</f>
        <v>720</v>
      </c>
      <c r="E17" s="16">
        <f t="shared" ref="E17:H17" si="0">SUM(E15:E16)</f>
        <v>2660</v>
      </c>
      <c r="F17" s="16">
        <f t="shared" si="0"/>
        <v>2480</v>
      </c>
      <c r="G17" s="16">
        <f t="shared" si="0"/>
        <v>2228</v>
      </c>
      <c r="H17" s="16">
        <f t="shared" si="0"/>
        <v>2050</v>
      </c>
    </row>
    <row r="20" spans="2:18" ht="19.75" hidden="1" customHeight="1" x14ac:dyDescent="0.25">
      <c r="C20" s="20" t="s">
        <v>33</v>
      </c>
      <c r="D20" s="12" t="s">
        <v>18</v>
      </c>
      <c r="E20" s="12" t="s">
        <v>19</v>
      </c>
      <c r="F20" s="12" t="s">
        <v>20</v>
      </c>
      <c r="G20" s="12" t="s">
        <v>21</v>
      </c>
      <c r="H20" s="12" t="s">
        <v>22</v>
      </c>
      <c r="I20" s="12" t="s">
        <v>23</v>
      </c>
      <c r="J20" s="12" t="s">
        <v>24</v>
      </c>
      <c r="K20" s="12" t="s">
        <v>25</v>
      </c>
      <c r="L20" s="12" t="s">
        <v>26</v>
      </c>
      <c r="M20" s="12" t="s">
        <v>27</v>
      </c>
      <c r="N20" s="12" t="s">
        <v>28</v>
      </c>
      <c r="O20" s="12" t="s">
        <v>29</v>
      </c>
      <c r="P20" s="12" t="s">
        <v>30</v>
      </c>
      <c r="Q20" s="12" t="s">
        <v>31</v>
      </c>
      <c r="R20" s="12" t="s">
        <v>32</v>
      </c>
    </row>
    <row r="21" spans="2:18" ht="19.75" hidden="1" customHeight="1" x14ac:dyDescent="0.25">
      <c r="C21" s="17" t="s">
        <v>1</v>
      </c>
      <c r="D21" s="21">
        <v>0.28000000000000003</v>
      </c>
      <c r="E21" s="21">
        <f>E22+3%</f>
        <v>0.18</v>
      </c>
      <c r="F21" s="21">
        <f t="shared" ref="F21" si="1">F22+3%</f>
        <v>0.13</v>
      </c>
      <c r="G21" s="21">
        <v>0.12</v>
      </c>
      <c r="H21" s="21">
        <v>0.1</v>
      </c>
      <c r="I21" s="21">
        <v>0.1</v>
      </c>
      <c r="J21" s="21">
        <v>0.1</v>
      </c>
      <c r="K21" s="21">
        <v>0.1</v>
      </c>
      <c r="L21" s="21">
        <v>0.1</v>
      </c>
      <c r="M21" s="21">
        <v>0.1</v>
      </c>
      <c r="N21" s="21">
        <v>0.1</v>
      </c>
      <c r="O21" s="21">
        <v>0.1</v>
      </c>
      <c r="P21" s="21">
        <v>0.1</v>
      </c>
      <c r="Q21" s="21">
        <v>0.1</v>
      </c>
      <c r="R21" s="21">
        <v>0.1</v>
      </c>
    </row>
    <row r="22" spans="2:18" ht="19.75" hidden="1" customHeight="1" x14ac:dyDescent="0.25">
      <c r="C22" s="17" t="s">
        <v>2</v>
      </c>
      <c r="D22" s="21">
        <v>0.25</v>
      </c>
      <c r="E22" s="21">
        <v>0.15</v>
      </c>
      <c r="F22" s="21">
        <v>0.1</v>
      </c>
      <c r="G22" s="21">
        <v>0.1</v>
      </c>
      <c r="H22" s="21">
        <v>7.0000000000000007E-2</v>
      </c>
      <c r="I22" s="21">
        <v>7.0000000000000007E-2</v>
      </c>
      <c r="J22" s="21">
        <v>7.0000000000000007E-2</v>
      </c>
      <c r="K22" s="21">
        <v>7.0000000000000007E-2</v>
      </c>
      <c r="L22" s="21">
        <v>7.0000000000000007E-2</v>
      </c>
      <c r="M22" s="21">
        <v>7.0000000000000007E-2</v>
      </c>
      <c r="N22" s="21">
        <v>7.0000000000000007E-2</v>
      </c>
      <c r="O22" s="21">
        <v>7.0000000000000007E-2</v>
      </c>
      <c r="P22" s="21">
        <v>7.0000000000000007E-2</v>
      </c>
      <c r="Q22" s="21">
        <v>7.0000000000000007E-2</v>
      </c>
      <c r="R22" s="21">
        <v>7.0000000000000007E-2</v>
      </c>
    </row>
    <row r="23" spans="2:18" ht="19.75" hidden="1" customHeight="1" x14ac:dyDescent="0.25">
      <c r="C23" s="17" t="s">
        <v>3</v>
      </c>
      <c r="D23" s="21">
        <v>0.23</v>
      </c>
      <c r="E23" s="21">
        <f>E22-2%</f>
        <v>0.13</v>
      </c>
      <c r="F23" s="21">
        <v>0.09</v>
      </c>
      <c r="G23" s="21">
        <v>0.09</v>
      </c>
      <c r="H23" s="21">
        <v>0.06</v>
      </c>
      <c r="I23" s="21">
        <v>0.06</v>
      </c>
      <c r="J23" s="21">
        <v>0.06</v>
      </c>
      <c r="K23" s="21">
        <v>0.06</v>
      </c>
      <c r="L23" s="21">
        <v>0.06</v>
      </c>
      <c r="M23" s="21">
        <v>0.06</v>
      </c>
      <c r="N23" s="21">
        <v>0.06</v>
      </c>
      <c r="O23" s="21">
        <v>0.06</v>
      </c>
      <c r="P23" s="21">
        <v>0.06</v>
      </c>
      <c r="Q23" s="21">
        <v>0.06</v>
      </c>
      <c r="R23" s="21">
        <v>0.06</v>
      </c>
    </row>
    <row r="24" spans="2:18" ht="19.75" hidden="1" customHeight="1" x14ac:dyDescent="0.25">
      <c r="C24" s="17" t="s">
        <v>4</v>
      </c>
      <c r="D24" s="21">
        <v>0.21</v>
      </c>
      <c r="E24" s="21">
        <f>E23-2%</f>
        <v>0.11</v>
      </c>
      <c r="F24" s="21">
        <v>0.09</v>
      </c>
      <c r="G24" s="21">
        <v>0.09</v>
      </c>
      <c r="H24" s="21">
        <v>0.06</v>
      </c>
      <c r="I24" s="21">
        <v>0.06</v>
      </c>
      <c r="J24" s="21">
        <v>0.06</v>
      </c>
      <c r="K24" s="21">
        <v>0.06</v>
      </c>
      <c r="L24" s="21">
        <v>0.06</v>
      </c>
      <c r="M24" s="21">
        <v>0.06</v>
      </c>
      <c r="N24" s="21">
        <v>0.06</v>
      </c>
      <c r="O24" s="21">
        <v>0.06</v>
      </c>
      <c r="P24" s="21">
        <v>0.06</v>
      </c>
      <c r="Q24" s="21">
        <v>0.06</v>
      </c>
      <c r="R24" s="21">
        <v>0.06</v>
      </c>
    </row>
    <row r="25" spans="2:18" ht="19.75" hidden="1" customHeight="1" x14ac:dyDescent="0.25">
      <c r="C25" s="17" t="s">
        <v>5</v>
      </c>
      <c r="D25" s="21">
        <v>0.24</v>
      </c>
      <c r="E25" s="21">
        <v>0.16</v>
      </c>
      <c r="F25" s="21">
        <v>0.12</v>
      </c>
      <c r="G25" s="21">
        <v>0.11</v>
      </c>
      <c r="H25" s="21">
        <v>7.0000000000000007E-2</v>
      </c>
      <c r="I25" s="21">
        <v>7.0000000000000007E-2</v>
      </c>
      <c r="J25" s="21">
        <v>7.0000000000000007E-2</v>
      </c>
      <c r="K25" s="21">
        <v>7.0000000000000007E-2</v>
      </c>
      <c r="L25" s="21">
        <v>7.0000000000000007E-2</v>
      </c>
      <c r="M25" s="21">
        <v>7.0000000000000007E-2</v>
      </c>
      <c r="N25" s="21">
        <v>7.0000000000000007E-2</v>
      </c>
      <c r="O25" s="21">
        <v>7.0000000000000007E-2</v>
      </c>
      <c r="P25" s="21">
        <v>7.0000000000000007E-2</v>
      </c>
      <c r="Q25" s="21">
        <v>7.0000000000000007E-2</v>
      </c>
      <c r="R25" s="21">
        <v>7.0000000000000007E-2</v>
      </c>
    </row>
    <row r="26" spans="2:18" ht="19.75" hidden="1" customHeight="1" x14ac:dyDescent="0.25"/>
    <row r="27" spans="2:18" ht="19.75" hidden="1" customHeight="1" x14ac:dyDescent="0.25">
      <c r="B27" s="19" t="s">
        <v>35</v>
      </c>
      <c r="C27" s="19" t="s">
        <v>34</v>
      </c>
      <c r="D27" s="12" t="s">
        <v>18</v>
      </c>
      <c r="E27" s="12" t="s">
        <v>19</v>
      </c>
      <c r="F27" s="12" t="s">
        <v>20</v>
      </c>
      <c r="G27" s="12" t="s">
        <v>21</v>
      </c>
      <c r="H27" s="12" t="s">
        <v>22</v>
      </c>
      <c r="I27" s="12" t="s">
        <v>23</v>
      </c>
      <c r="J27" s="12" t="s">
        <v>24</v>
      </c>
      <c r="K27" s="12" t="s">
        <v>25</v>
      </c>
      <c r="L27" s="12" t="s">
        <v>26</v>
      </c>
      <c r="M27" s="12" t="s">
        <v>27</v>
      </c>
      <c r="N27" s="12" t="s">
        <v>28</v>
      </c>
      <c r="O27" s="12" t="s">
        <v>29</v>
      </c>
      <c r="P27" s="12" t="s">
        <v>30</v>
      </c>
      <c r="Q27" s="12" t="s">
        <v>31</v>
      </c>
      <c r="R27" s="12" t="s">
        <v>32</v>
      </c>
    </row>
    <row r="28" spans="2:18" ht="19.75" hidden="1" customHeight="1" x14ac:dyDescent="0.25">
      <c r="B28" s="23">
        <f>D8</f>
        <v>40000</v>
      </c>
      <c r="C28" s="17" t="s">
        <v>1</v>
      </c>
      <c r="D28" s="11">
        <f>$B28-D21*$B28</f>
        <v>28800</v>
      </c>
      <c r="E28" s="11">
        <f>D28-E21*D28</f>
        <v>23616</v>
      </c>
      <c r="F28" s="11">
        <f>E28-F21*E28</f>
        <v>20545.919999999998</v>
      </c>
      <c r="G28" s="11">
        <f t="shared" ref="G28:R28" si="2">F28-G21*F28</f>
        <v>18080.409599999999</v>
      </c>
      <c r="H28" s="11">
        <f t="shared" si="2"/>
        <v>16272.368639999999</v>
      </c>
      <c r="I28" s="11">
        <f t="shared" si="2"/>
        <v>14645.131775999998</v>
      </c>
      <c r="J28" s="11">
        <f t="shared" si="2"/>
        <v>13180.618598399999</v>
      </c>
      <c r="K28" s="11">
        <f t="shared" si="2"/>
        <v>11862.556738559999</v>
      </c>
      <c r="L28" s="11">
        <f t="shared" si="2"/>
        <v>10676.301064703999</v>
      </c>
      <c r="M28" s="11">
        <f t="shared" si="2"/>
        <v>9608.6709582335989</v>
      </c>
      <c r="N28" s="11">
        <f t="shared" si="2"/>
        <v>8647.8038624102392</v>
      </c>
      <c r="O28" s="11">
        <f t="shared" si="2"/>
        <v>7783.0234761692154</v>
      </c>
      <c r="P28" s="11">
        <f t="shared" si="2"/>
        <v>7004.7211285522935</v>
      </c>
      <c r="Q28" s="11">
        <f t="shared" si="2"/>
        <v>6304.2490156970644</v>
      </c>
      <c r="R28" s="11">
        <f t="shared" si="2"/>
        <v>5673.8241141273575</v>
      </c>
    </row>
    <row r="29" spans="2:18" ht="19.75" hidden="1" customHeight="1" x14ac:dyDescent="0.25">
      <c r="B29" s="23">
        <f>E8</f>
        <v>21200</v>
      </c>
      <c r="C29" s="17" t="s">
        <v>2</v>
      </c>
      <c r="D29" s="11">
        <f t="shared" ref="D29:D32" si="3">$B29-D22*$B29</f>
        <v>15900</v>
      </c>
      <c r="E29" s="11">
        <f t="shared" ref="E29:F32" si="4">D29-E22*D29</f>
        <v>13515</v>
      </c>
      <c r="F29" s="11">
        <f t="shared" si="4"/>
        <v>12163.5</v>
      </c>
      <c r="G29" s="11">
        <f t="shared" ref="G29:R29" si="5">F29-G22*F29</f>
        <v>10947.15</v>
      </c>
      <c r="H29" s="11">
        <f t="shared" si="5"/>
        <v>10180.8495</v>
      </c>
      <c r="I29" s="11">
        <f t="shared" si="5"/>
        <v>9468.1900349999996</v>
      </c>
      <c r="J29" s="11">
        <f t="shared" si="5"/>
        <v>8805.4167325500002</v>
      </c>
      <c r="K29" s="11">
        <f t="shared" si="5"/>
        <v>8189.0375612714997</v>
      </c>
      <c r="L29" s="11">
        <f t="shared" si="5"/>
        <v>7615.804931982495</v>
      </c>
      <c r="M29" s="11">
        <f t="shared" si="5"/>
        <v>7082.6985867437206</v>
      </c>
      <c r="N29" s="11">
        <f t="shared" si="5"/>
        <v>6586.9096856716606</v>
      </c>
      <c r="O29" s="11">
        <f t="shared" si="5"/>
        <v>6125.8260076746446</v>
      </c>
      <c r="P29" s="11">
        <f t="shared" si="5"/>
        <v>5697.0181871374198</v>
      </c>
      <c r="Q29" s="11">
        <f t="shared" si="5"/>
        <v>5298.2269140378003</v>
      </c>
      <c r="R29" s="11">
        <f t="shared" si="5"/>
        <v>4927.3510300551543</v>
      </c>
    </row>
    <row r="30" spans="2:18" ht="19.75" hidden="1" customHeight="1" x14ac:dyDescent="0.25">
      <c r="B30" s="23">
        <f>F8</f>
        <v>24000</v>
      </c>
      <c r="C30" s="17" t="s">
        <v>3</v>
      </c>
      <c r="D30" s="11">
        <f t="shared" si="3"/>
        <v>18480</v>
      </c>
      <c r="E30" s="11">
        <f t="shared" si="4"/>
        <v>16077.6</v>
      </c>
      <c r="F30" s="11">
        <f t="shared" si="4"/>
        <v>14630.616</v>
      </c>
      <c r="G30" s="11">
        <f t="shared" ref="G30:R30" si="6">F30-G23*F30</f>
        <v>13313.860560000001</v>
      </c>
      <c r="H30" s="11">
        <f t="shared" si="6"/>
        <v>12515.0289264</v>
      </c>
      <c r="I30" s="11">
        <f t="shared" si="6"/>
        <v>11764.127190816</v>
      </c>
      <c r="J30" s="11">
        <f t="shared" si="6"/>
        <v>11058.27955936704</v>
      </c>
      <c r="K30" s="11">
        <f t="shared" si="6"/>
        <v>10394.782785805017</v>
      </c>
      <c r="L30" s="11">
        <f t="shared" si="6"/>
        <v>9771.095818656715</v>
      </c>
      <c r="M30" s="11">
        <f t="shared" si="6"/>
        <v>9184.8300695373127</v>
      </c>
      <c r="N30" s="11">
        <f t="shared" si="6"/>
        <v>8633.7402653650734</v>
      </c>
      <c r="O30" s="11">
        <f t="shared" si="6"/>
        <v>8115.7158494431687</v>
      </c>
      <c r="P30" s="11">
        <f t="shared" si="6"/>
        <v>7628.772898476579</v>
      </c>
      <c r="Q30" s="11">
        <f t="shared" si="6"/>
        <v>7171.0465245679843</v>
      </c>
      <c r="R30" s="11">
        <f t="shared" si="6"/>
        <v>6740.7837330939055</v>
      </c>
    </row>
    <row r="31" spans="2:18" ht="19.75" hidden="1" customHeight="1" x14ac:dyDescent="0.25">
      <c r="B31" s="23">
        <f>G8</f>
        <v>29900</v>
      </c>
      <c r="C31" s="17" t="s">
        <v>4</v>
      </c>
      <c r="D31" s="11">
        <f t="shared" si="3"/>
        <v>23621</v>
      </c>
      <c r="E31" s="11">
        <f t="shared" si="4"/>
        <v>21022.69</v>
      </c>
      <c r="F31" s="11">
        <f t="shared" si="4"/>
        <v>19130.6479</v>
      </c>
      <c r="G31" s="11">
        <f t="shared" ref="G31:R31" si="7">F31-G24*F31</f>
        <v>17408.889588999999</v>
      </c>
      <c r="H31" s="11">
        <f t="shared" si="7"/>
        <v>16364.356213659999</v>
      </c>
      <c r="I31" s="11">
        <f t="shared" si="7"/>
        <v>15382.4948408404</v>
      </c>
      <c r="J31" s="11">
        <f t="shared" si="7"/>
        <v>14459.545150389975</v>
      </c>
      <c r="K31" s="11">
        <f t="shared" si="7"/>
        <v>13591.972441366577</v>
      </c>
      <c r="L31" s="11">
        <f t="shared" si="7"/>
        <v>12776.454094884582</v>
      </c>
      <c r="M31" s="11">
        <f t="shared" si="7"/>
        <v>12009.866849191507</v>
      </c>
      <c r="N31" s="11">
        <f t="shared" si="7"/>
        <v>11289.274838240017</v>
      </c>
      <c r="O31" s="11">
        <f t="shared" si="7"/>
        <v>10611.918347945615</v>
      </c>
      <c r="P31" s="11">
        <f t="shared" si="7"/>
        <v>9975.2032470688791</v>
      </c>
      <c r="Q31" s="11">
        <f t="shared" si="7"/>
        <v>9376.691052244747</v>
      </c>
      <c r="R31" s="11">
        <f t="shared" si="7"/>
        <v>8814.0895891100627</v>
      </c>
    </row>
    <row r="32" spans="2:18" ht="19.75" hidden="1" customHeight="1" x14ac:dyDescent="0.25">
      <c r="B32" s="23">
        <f>H8</f>
        <v>36500</v>
      </c>
      <c r="C32" s="17" t="s">
        <v>5</v>
      </c>
      <c r="D32" s="11">
        <f t="shared" si="3"/>
        <v>27740</v>
      </c>
      <c r="E32" s="11">
        <f t="shared" si="4"/>
        <v>23301.599999999999</v>
      </c>
      <c r="F32" s="11">
        <f t="shared" si="4"/>
        <v>20505.407999999999</v>
      </c>
      <c r="G32" s="11">
        <f t="shared" ref="G32:R32" si="8">F32-G25*F32</f>
        <v>18249.813119999999</v>
      </c>
      <c r="H32" s="11">
        <f t="shared" si="8"/>
        <v>16972.326201599997</v>
      </c>
      <c r="I32" s="11">
        <f t="shared" si="8"/>
        <v>15784.263367487998</v>
      </c>
      <c r="J32" s="11">
        <f t="shared" si="8"/>
        <v>14679.364931763837</v>
      </c>
      <c r="K32" s="11">
        <f t="shared" si="8"/>
        <v>13651.809386540368</v>
      </c>
      <c r="L32" s="11">
        <f t="shared" si="8"/>
        <v>12696.182729482542</v>
      </c>
      <c r="M32" s="11">
        <f t="shared" si="8"/>
        <v>11807.449938418764</v>
      </c>
      <c r="N32" s="11">
        <f t="shared" si="8"/>
        <v>10980.92844272945</v>
      </c>
      <c r="O32" s="11">
        <f t="shared" si="8"/>
        <v>10212.263451738389</v>
      </c>
      <c r="P32" s="11">
        <f t="shared" si="8"/>
        <v>9497.4050101167013</v>
      </c>
      <c r="Q32" s="11">
        <f t="shared" si="8"/>
        <v>8832.5866594085328</v>
      </c>
      <c r="R32" s="11">
        <f t="shared" si="8"/>
        <v>8214.3055932499356</v>
      </c>
    </row>
    <row r="33" spans="1:18" ht="19.75" hidden="1" customHeight="1" x14ac:dyDescent="0.25">
      <c r="B33" s="22"/>
      <c r="D33" s="6">
        <v>1</v>
      </c>
      <c r="E33" s="6">
        <v>2</v>
      </c>
      <c r="F33" s="6">
        <v>3</v>
      </c>
      <c r="G33" s="6">
        <v>4</v>
      </c>
      <c r="H33" s="6">
        <v>5</v>
      </c>
      <c r="I33" s="6">
        <v>6</v>
      </c>
      <c r="J33" s="6">
        <v>7</v>
      </c>
      <c r="K33" s="6">
        <v>8</v>
      </c>
      <c r="L33" s="6">
        <v>9</v>
      </c>
      <c r="M33" s="6">
        <v>10</v>
      </c>
      <c r="N33" s="6">
        <v>11</v>
      </c>
      <c r="O33" s="6">
        <v>12</v>
      </c>
      <c r="P33" s="6">
        <v>13</v>
      </c>
      <c r="Q33" s="6">
        <v>14</v>
      </c>
      <c r="R33" s="6">
        <v>15</v>
      </c>
    </row>
    <row r="34" spans="1:18" ht="19.75" customHeight="1" x14ac:dyDescent="0.25">
      <c r="A34" s="19" t="s">
        <v>35</v>
      </c>
      <c r="C34" s="19" t="s">
        <v>37</v>
      </c>
      <c r="D34" s="7" t="s">
        <v>18</v>
      </c>
      <c r="E34" s="7" t="s">
        <v>19</v>
      </c>
      <c r="F34" s="7" t="s">
        <v>20</v>
      </c>
      <c r="G34" s="7" t="s">
        <v>21</v>
      </c>
      <c r="H34" s="7" t="s">
        <v>22</v>
      </c>
      <c r="I34" s="7" t="s">
        <v>23</v>
      </c>
      <c r="J34" s="7" t="s">
        <v>24</v>
      </c>
      <c r="K34" s="7" t="s">
        <v>25</v>
      </c>
      <c r="L34" s="7" t="s">
        <v>26</v>
      </c>
      <c r="M34" s="7" t="s">
        <v>27</v>
      </c>
      <c r="N34" s="7" t="s">
        <v>28</v>
      </c>
      <c r="O34" s="7" t="s">
        <v>29</v>
      </c>
      <c r="P34" s="7" t="s">
        <v>30</v>
      </c>
      <c r="Q34" s="7" t="s">
        <v>31</v>
      </c>
      <c r="R34" s="7" t="s">
        <v>32</v>
      </c>
    </row>
    <row r="35" spans="1:18" ht="19.75" customHeight="1" x14ac:dyDescent="0.25">
      <c r="A35" s="23">
        <f>D8</f>
        <v>40000</v>
      </c>
      <c r="C35" s="17" t="s">
        <v>1</v>
      </c>
      <c r="D35" s="10">
        <f t="shared" ref="D35:R35" si="9">$A35-D28+$D$17*D$33</f>
        <v>11920</v>
      </c>
      <c r="E35" s="10">
        <f t="shared" si="9"/>
        <v>17824</v>
      </c>
      <c r="F35" s="10">
        <f t="shared" si="9"/>
        <v>21614.080000000002</v>
      </c>
      <c r="G35" s="10">
        <f t="shared" si="9"/>
        <v>24799.590400000001</v>
      </c>
      <c r="H35" s="10">
        <f t="shared" si="9"/>
        <v>27327.631359999999</v>
      </c>
      <c r="I35" s="10">
        <f t="shared" si="9"/>
        <v>29674.868224000002</v>
      </c>
      <c r="J35" s="10">
        <f t="shared" si="9"/>
        <v>31859.381401600003</v>
      </c>
      <c r="K35" s="10">
        <f t="shared" si="9"/>
        <v>33897.443261439999</v>
      </c>
      <c r="L35" s="10">
        <f t="shared" si="9"/>
        <v>35803.698935296001</v>
      </c>
      <c r="M35" s="10">
        <f t="shared" si="9"/>
        <v>37591.329041766403</v>
      </c>
      <c r="N35" s="10">
        <f t="shared" si="9"/>
        <v>39272.196137589759</v>
      </c>
      <c r="O35" s="10">
        <f t="shared" si="9"/>
        <v>40856.976523830788</v>
      </c>
      <c r="P35" s="10">
        <f t="shared" si="9"/>
        <v>42355.278871447706</v>
      </c>
      <c r="Q35" s="10">
        <f t="shared" si="9"/>
        <v>43775.750984302933</v>
      </c>
      <c r="R35" s="10">
        <f t="shared" si="9"/>
        <v>45126.175885872639</v>
      </c>
    </row>
    <row r="36" spans="1:18" ht="19.75" customHeight="1" x14ac:dyDescent="0.25">
      <c r="A36" s="23">
        <f>E8</f>
        <v>21200</v>
      </c>
      <c r="C36" s="17" t="s">
        <v>2</v>
      </c>
      <c r="D36" s="10">
        <f t="shared" ref="D36:R36" si="10">$A36-D29+$E$17*D$33</f>
        <v>7960</v>
      </c>
      <c r="E36" s="10">
        <f t="shared" si="10"/>
        <v>13005</v>
      </c>
      <c r="F36" s="10">
        <f t="shared" si="10"/>
        <v>17016.5</v>
      </c>
      <c r="G36" s="10">
        <f t="shared" si="10"/>
        <v>20892.849999999999</v>
      </c>
      <c r="H36" s="10">
        <f t="shared" si="10"/>
        <v>24319.1505</v>
      </c>
      <c r="I36" s="10">
        <f t="shared" si="10"/>
        <v>27691.809965</v>
      </c>
      <c r="J36" s="10">
        <f t="shared" si="10"/>
        <v>31014.583267449998</v>
      </c>
      <c r="K36" s="10">
        <f t="shared" si="10"/>
        <v>34290.9624387285</v>
      </c>
      <c r="L36" s="10">
        <f t="shared" si="10"/>
        <v>37524.195068017507</v>
      </c>
      <c r="M36" s="10">
        <f t="shared" si="10"/>
        <v>40717.301413256282</v>
      </c>
      <c r="N36" s="10">
        <f t="shared" si="10"/>
        <v>43873.090314328336</v>
      </c>
      <c r="O36" s="10">
        <f t="shared" si="10"/>
        <v>46994.173992325355</v>
      </c>
      <c r="P36" s="10">
        <f t="shared" si="10"/>
        <v>50082.981812862577</v>
      </c>
      <c r="Q36" s="10">
        <f t="shared" si="10"/>
        <v>53141.773085962195</v>
      </c>
      <c r="R36" s="10">
        <f t="shared" si="10"/>
        <v>56172.648969944843</v>
      </c>
    </row>
    <row r="37" spans="1:18" ht="19.75" customHeight="1" x14ac:dyDescent="0.25">
      <c r="A37" s="23">
        <f>F8</f>
        <v>24000</v>
      </c>
      <c r="C37" s="17" t="s">
        <v>3</v>
      </c>
      <c r="D37" s="10">
        <f t="shared" ref="D37:R37" si="11">$A37-D30+$F$17*D$33</f>
        <v>8000</v>
      </c>
      <c r="E37" s="10">
        <f t="shared" si="11"/>
        <v>12882.4</v>
      </c>
      <c r="F37" s="10">
        <f t="shared" si="11"/>
        <v>16809.383999999998</v>
      </c>
      <c r="G37" s="10">
        <f t="shared" si="11"/>
        <v>20606.139439999999</v>
      </c>
      <c r="H37" s="10">
        <f t="shared" si="11"/>
        <v>23884.971073599998</v>
      </c>
      <c r="I37" s="10">
        <f t="shared" si="11"/>
        <v>27115.872809184002</v>
      </c>
      <c r="J37" s="10">
        <f t="shared" si="11"/>
        <v>30301.720440632962</v>
      </c>
      <c r="K37" s="10">
        <f t="shared" si="11"/>
        <v>33445.217214194985</v>
      </c>
      <c r="L37" s="10">
        <f t="shared" si="11"/>
        <v>36548.904181343285</v>
      </c>
      <c r="M37" s="10">
        <f t="shared" si="11"/>
        <v>39615.169930462689</v>
      </c>
      <c r="N37" s="10">
        <f t="shared" si="11"/>
        <v>42646.259734634928</v>
      </c>
      <c r="O37" s="10">
        <f t="shared" si="11"/>
        <v>45644.284150556836</v>
      </c>
      <c r="P37" s="10">
        <f t="shared" si="11"/>
        <v>48611.227101523422</v>
      </c>
      <c r="Q37" s="10">
        <f t="shared" si="11"/>
        <v>51548.953475432019</v>
      </c>
      <c r="R37" s="10">
        <f t="shared" si="11"/>
        <v>54459.216266906093</v>
      </c>
    </row>
    <row r="38" spans="1:18" ht="19.75" customHeight="1" x14ac:dyDescent="0.25">
      <c r="A38" s="23">
        <f>G8</f>
        <v>29900</v>
      </c>
      <c r="C38" s="17" t="s">
        <v>4</v>
      </c>
      <c r="D38" s="10">
        <f t="shared" ref="D38:R38" si="12">$A38-D31+$G$17*D$33</f>
        <v>8507</v>
      </c>
      <c r="E38" s="10">
        <f t="shared" si="12"/>
        <v>13333.310000000001</v>
      </c>
      <c r="F38" s="10">
        <f t="shared" si="12"/>
        <v>17453.3521</v>
      </c>
      <c r="G38" s="10">
        <f t="shared" si="12"/>
        <v>21403.110411000001</v>
      </c>
      <c r="H38" s="10">
        <f t="shared" si="12"/>
        <v>24675.643786339999</v>
      </c>
      <c r="I38" s="10">
        <f t="shared" si="12"/>
        <v>27885.505159159598</v>
      </c>
      <c r="J38" s="10">
        <f t="shared" si="12"/>
        <v>31036.454849610025</v>
      </c>
      <c r="K38" s="10">
        <f t="shared" si="12"/>
        <v>34132.027558633425</v>
      </c>
      <c r="L38" s="10">
        <f t="shared" si="12"/>
        <v>37175.545905115418</v>
      </c>
      <c r="M38" s="10">
        <f t="shared" si="12"/>
        <v>40170.133150808491</v>
      </c>
      <c r="N38" s="10">
        <f t="shared" si="12"/>
        <v>43118.725161759983</v>
      </c>
      <c r="O38" s="10">
        <f t="shared" si="12"/>
        <v>46024.081652054389</v>
      </c>
      <c r="P38" s="10">
        <f t="shared" si="12"/>
        <v>48888.796752931121</v>
      </c>
      <c r="Q38" s="10">
        <f t="shared" si="12"/>
        <v>51715.308947755257</v>
      </c>
      <c r="R38" s="10">
        <f t="shared" si="12"/>
        <v>54505.910410889934</v>
      </c>
    </row>
    <row r="39" spans="1:18" ht="19.75" customHeight="1" x14ac:dyDescent="0.25">
      <c r="A39" s="23">
        <f>H8</f>
        <v>36500</v>
      </c>
      <c r="C39" s="17" t="s">
        <v>5</v>
      </c>
      <c r="D39" s="10">
        <f t="shared" ref="D39:R39" si="13">$A39-D32+$H$17*D$33</f>
        <v>10810</v>
      </c>
      <c r="E39" s="10">
        <f t="shared" si="13"/>
        <v>17298.400000000001</v>
      </c>
      <c r="F39" s="10">
        <f t="shared" si="13"/>
        <v>22144.592000000001</v>
      </c>
      <c r="G39" s="10">
        <f t="shared" si="13"/>
        <v>26450.186880000001</v>
      </c>
      <c r="H39" s="10">
        <f t="shared" si="13"/>
        <v>29777.673798400003</v>
      </c>
      <c r="I39" s="10">
        <f t="shared" si="13"/>
        <v>33015.736632512002</v>
      </c>
      <c r="J39" s="10">
        <f t="shared" si="13"/>
        <v>36170.635068236166</v>
      </c>
      <c r="K39" s="10">
        <f t="shared" si="13"/>
        <v>39248.190613459636</v>
      </c>
      <c r="L39" s="10">
        <f t="shared" si="13"/>
        <v>42253.817270517458</v>
      </c>
      <c r="M39" s="10">
        <f t="shared" si="13"/>
        <v>45192.550061581234</v>
      </c>
      <c r="N39" s="10">
        <f t="shared" si="13"/>
        <v>48069.071557270552</v>
      </c>
      <c r="O39" s="10">
        <f t="shared" si="13"/>
        <v>50887.736548261615</v>
      </c>
      <c r="P39" s="10">
        <f t="shared" si="13"/>
        <v>53652.594989883299</v>
      </c>
      <c r="Q39" s="10">
        <f t="shared" si="13"/>
        <v>56367.413340591469</v>
      </c>
      <c r="R39" s="10">
        <f t="shared" si="13"/>
        <v>59035.694406750066</v>
      </c>
    </row>
    <row r="40" spans="1:18" ht="29.25" customHeight="1" x14ac:dyDescent="0.25">
      <c r="C40" s="31" t="s">
        <v>36</v>
      </c>
    </row>
  </sheetData>
  <sheetProtection algorithmName="SHA-512" hashValue="bPMVSm8SFDr+F/TMvbkKUx3xrya2zQu5qMbyr06KqzU+F75srRpHJmlbHTtlBdrfGXvJGtQZFlY0776TytR+lg==" saltValue="TmfAzlRxq8Xed7QtRogDWQ==" spinCount="100000" sheet="1" objects="1" scenarios="1" selectLockedCells="1"/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3E6F-8327-4EFE-9AD9-815DD61CBAF0}">
  <dimension ref="A9:I25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37" customWidth="1"/>
  </cols>
  <sheetData>
    <row r="9" spans="1:9" ht="20.8" x14ac:dyDescent="0.35">
      <c r="A9" s="32" t="s">
        <v>38</v>
      </c>
    </row>
    <row r="10" spans="1:9" ht="18" x14ac:dyDescent="0.3">
      <c r="A10" s="33"/>
    </row>
    <row r="11" spans="1:9" ht="18" x14ac:dyDescent="0.3">
      <c r="B11" s="34" t="s">
        <v>39</v>
      </c>
    </row>
    <row r="12" spans="1:9" ht="15.95" x14ac:dyDescent="0.3">
      <c r="B12" s="35"/>
      <c r="C12" s="40" t="s">
        <v>44</v>
      </c>
      <c r="D12" s="40"/>
      <c r="E12" s="40"/>
      <c r="F12" s="40"/>
      <c r="G12" s="40"/>
      <c r="H12" s="40"/>
      <c r="I12" s="36" t="s">
        <v>40</v>
      </c>
    </row>
    <row r="14" spans="1:9" x14ac:dyDescent="0.25">
      <c r="C14" s="36" t="s">
        <v>45</v>
      </c>
    </row>
    <row r="23" spans="1:1" x14ac:dyDescent="0.25">
      <c r="A23" s="37" t="s">
        <v>41</v>
      </c>
    </row>
    <row r="24" spans="1:1" x14ac:dyDescent="0.25">
      <c r="A24" s="38" t="s">
        <v>42</v>
      </c>
    </row>
    <row r="25" spans="1:1" x14ac:dyDescent="0.25">
      <c r="A25" s="39" t="s">
        <v>43</v>
      </c>
    </row>
  </sheetData>
  <sheetProtection algorithmName="SHA-512" hashValue="IeHpETE2QjqXkgUu9DNWcoXjD03pvWl3Og27JkNhta1iauvVWbZWyZeqPZJmgpj2wcE1AZwmmNEfqCnbDIIuww==" saltValue="g74QOtXVr9eAWo+RXKMULw==" spinCount="100000" sheet="1" objects="1" scenarios="1"/>
  <mergeCells count="1">
    <mergeCell ref="C12:H12"/>
  </mergeCells>
  <hyperlinks>
    <hyperlink ref="C12" r:id="rId1" xr:uid="{AC1318D5-3493-418F-A855-0396FB0F0AD5}"/>
    <hyperlink ref="A24" r:id="rId2" xr:uid="{FCF37A76-D239-4452-943C-6F03B3490BF3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Comparateur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2023-01-19T17:29:12Z</dcterms:created>
  <dcterms:modified xsi:type="dcterms:W3CDTF">2023-12-15T07:44:31Z</dcterms:modified>
</cp:coreProperties>
</file>