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497F665B-ABD1-4879-9C97-2876D5A94B47}" xr6:coauthVersionLast="47" xr6:coauthVersionMax="47" xr10:uidLastSave="{00000000-0000-0000-0000-000000000000}"/>
  <workbookProtection workbookAlgorithmName="SHA-512" workbookHashValue="WLRLl5WmkurthEBDReEt2uTxdQLWTdt399M1dIJIlx2AlyBMwaFsahvHQHnyfjJl0OLqtjXAfiv5sx3HYl9/1Q==" workbookSaltValue="bpzkYq2zHcbdZdenAVzqxQ==" workbookSpinCount="100000" lockStructure="1"/>
  <bookViews>
    <workbookView xWindow="-111" yWindow="-111" windowWidth="26806" windowHeight="14456" xr2:uid="{00000000-000D-0000-FFFF-FFFF00000000}"/>
  </bookViews>
  <sheets>
    <sheet name="Calcul coût complet" sheetId="4" r:id="rId1"/>
    <sheet name="Calcul prix de revient" sheetId="1" r:id="rId2"/>
    <sheet name="Mot de passe" sheetId="3" r:id="rId3"/>
  </sheets>
  <definedNames>
    <definedName name="_xlnm.Print_Area" localSheetId="0">'Calcul coût complet'!$A$1:$M$40</definedName>
    <definedName name="_xlnm.Print_Area" localSheetId="1">'Calcul prix de revient'!$A$1:$F$31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E25" i="4"/>
  <c r="K40" i="4"/>
  <c r="I40" i="4"/>
  <c r="G40" i="4"/>
  <c r="C40" i="4"/>
  <c r="B37" i="4"/>
  <c r="K33" i="4"/>
  <c r="L33" i="4" s="1"/>
  <c r="K27" i="4"/>
  <c r="L27" i="4" s="1"/>
  <c r="I24" i="4"/>
  <c r="J24" i="4" s="1"/>
  <c r="G33" i="4"/>
  <c r="H33" i="4" s="1"/>
  <c r="G27" i="4"/>
  <c r="H27" i="4" s="1"/>
  <c r="E36" i="4"/>
  <c r="F36" i="4" s="1"/>
  <c r="C33" i="4"/>
  <c r="D33" i="4" s="1"/>
  <c r="C27" i="4"/>
  <c r="D27" i="4" s="1"/>
  <c r="C22" i="4"/>
  <c r="D22" i="4" s="1"/>
  <c r="I8" i="4"/>
  <c r="J8" i="4" s="1"/>
  <c r="M6" i="4"/>
  <c r="G8" i="4" s="1"/>
  <c r="H8" i="4" s="1"/>
  <c r="M17" i="4"/>
  <c r="M16" i="4"/>
  <c r="M15" i="4"/>
  <c r="M14" i="4"/>
  <c r="M13" i="4"/>
  <c r="M12" i="4"/>
  <c r="M11" i="4"/>
  <c r="M10" i="4"/>
  <c r="M9" i="4"/>
  <c r="B18" i="4"/>
  <c r="L17" i="4"/>
  <c r="L16" i="4"/>
  <c r="L15" i="4"/>
  <c r="L14" i="4"/>
  <c r="L13" i="4"/>
  <c r="L12" i="4"/>
  <c r="L11" i="4"/>
  <c r="L10" i="4"/>
  <c r="L9" i="4"/>
  <c r="J17" i="4"/>
  <c r="J16" i="4"/>
  <c r="J15" i="4"/>
  <c r="J14" i="4"/>
  <c r="J13" i="4"/>
  <c r="J12" i="4"/>
  <c r="J11" i="4"/>
  <c r="J10" i="4"/>
  <c r="J9" i="4"/>
  <c r="H17" i="4"/>
  <c r="H16" i="4"/>
  <c r="H15" i="4"/>
  <c r="H14" i="4"/>
  <c r="H13" i="4"/>
  <c r="H12" i="4"/>
  <c r="H11" i="4"/>
  <c r="H10" i="4"/>
  <c r="H9" i="4"/>
  <c r="F17" i="4"/>
  <c r="F16" i="4"/>
  <c r="F15" i="4"/>
  <c r="F14" i="4"/>
  <c r="F13" i="4"/>
  <c r="F12" i="4"/>
  <c r="F11" i="4"/>
  <c r="F10" i="4"/>
  <c r="F9" i="4"/>
  <c r="D9" i="4"/>
  <c r="D10" i="4"/>
  <c r="D11" i="4"/>
  <c r="D12" i="4"/>
  <c r="D13" i="4"/>
  <c r="D14" i="4"/>
  <c r="D15" i="4"/>
  <c r="D16" i="4"/>
  <c r="D17" i="4"/>
  <c r="F24" i="4" l="1"/>
  <c r="I30" i="4"/>
  <c r="J30" i="4" s="1"/>
  <c r="E30" i="4"/>
  <c r="F30" i="4" s="1"/>
  <c r="I36" i="4"/>
  <c r="J36" i="4" s="1"/>
  <c r="G22" i="4"/>
  <c r="H22" i="4" s="1"/>
  <c r="G34" i="4"/>
  <c r="H34" i="4" s="1"/>
  <c r="I31" i="4"/>
  <c r="J31" i="4" s="1"/>
  <c r="K34" i="4"/>
  <c r="L34" i="4" s="1"/>
  <c r="C23" i="4"/>
  <c r="D23" i="4" s="1"/>
  <c r="C29" i="4"/>
  <c r="D29" i="4" s="1"/>
  <c r="C35" i="4"/>
  <c r="D35" i="4" s="1"/>
  <c r="E26" i="4"/>
  <c r="F26" i="4" s="1"/>
  <c r="E32" i="4"/>
  <c r="F32" i="4" s="1"/>
  <c r="G23" i="4"/>
  <c r="H23" i="4" s="1"/>
  <c r="G29" i="4"/>
  <c r="H29" i="4" s="1"/>
  <c r="G35" i="4"/>
  <c r="H35" i="4" s="1"/>
  <c r="I26" i="4"/>
  <c r="J26" i="4" s="1"/>
  <c r="I32" i="4"/>
  <c r="J32" i="4" s="1"/>
  <c r="K23" i="4"/>
  <c r="L23" i="4" s="1"/>
  <c r="K29" i="4"/>
  <c r="L29" i="4" s="1"/>
  <c r="K35" i="4"/>
  <c r="L35" i="4" s="1"/>
  <c r="C28" i="4"/>
  <c r="D28" i="4" s="1"/>
  <c r="G28" i="4"/>
  <c r="H28" i="4" s="1"/>
  <c r="C24" i="4"/>
  <c r="D24" i="4" s="1"/>
  <c r="C30" i="4"/>
  <c r="D30" i="4" s="1"/>
  <c r="C36" i="4"/>
  <c r="D36" i="4" s="1"/>
  <c r="E27" i="4"/>
  <c r="F27" i="4" s="1"/>
  <c r="E33" i="4"/>
  <c r="F33" i="4" s="1"/>
  <c r="G24" i="4"/>
  <c r="H24" i="4" s="1"/>
  <c r="G30" i="4"/>
  <c r="H30" i="4" s="1"/>
  <c r="G36" i="4"/>
  <c r="H36" i="4" s="1"/>
  <c r="I27" i="4"/>
  <c r="J27" i="4" s="1"/>
  <c r="I33" i="4"/>
  <c r="J33" i="4" s="1"/>
  <c r="K24" i="4"/>
  <c r="L24" i="4" s="1"/>
  <c r="K30" i="4"/>
  <c r="L30" i="4" s="1"/>
  <c r="K36" i="4"/>
  <c r="L36" i="4" s="1"/>
  <c r="E31" i="4"/>
  <c r="F31" i="4" s="1"/>
  <c r="K22" i="4"/>
  <c r="L22" i="4" s="1"/>
  <c r="C25" i="4"/>
  <c r="D25" i="4" s="1"/>
  <c r="C31" i="4"/>
  <c r="E22" i="4"/>
  <c r="F22" i="4" s="1"/>
  <c r="E28" i="4"/>
  <c r="F28" i="4" s="1"/>
  <c r="E34" i="4"/>
  <c r="F34" i="4" s="1"/>
  <c r="G25" i="4"/>
  <c r="H25" i="4" s="1"/>
  <c r="G31" i="4"/>
  <c r="H31" i="4" s="1"/>
  <c r="I22" i="4"/>
  <c r="J22" i="4" s="1"/>
  <c r="I28" i="4"/>
  <c r="J28" i="4" s="1"/>
  <c r="I34" i="4"/>
  <c r="J34" i="4" s="1"/>
  <c r="K25" i="4"/>
  <c r="L25" i="4" s="1"/>
  <c r="K31" i="4"/>
  <c r="L31" i="4" s="1"/>
  <c r="K8" i="4"/>
  <c r="L8" i="4" s="1"/>
  <c r="C34" i="4"/>
  <c r="D34" i="4" s="1"/>
  <c r="F25" i="4"/>
  <c r="I25" i="4"/>
  <c r="J25" i="4" s="1"/>
  <c r="K28" i="4"/>
  <c r="L28" i="4" s="1"/>
  <c r="C26" i="4"/>
  <c r="C32" i="4"/>
  <c r="E23" i="4"/>
  <c r="F23" i="4" s="1"/>
  <c r="E29" i="4"/>
  <c r="F29" i="4" s="1"/>
  <c r="E35" i="4"/>
  <c r="F35" i="4" s="1"/>
  <c r="G26" i="4"/>
  <c r="H26" i="4" s="1"/>
  <c r="G32" i="4"/>
  <c r="H32" i="4" s="1"/>
  <c r="I23" i="4"/>
  <c r="J23" i="4" s="1"/>
  <c r="I29" i="4"/>
  <c r="J29" i="4" s="1"/>
  <c r="I35" i="4"/>
  <c r="J35" i="4" s="1"/>
  <c r="K26" i="4"/>
  <c r="L26" i="4" s="1"/>
  <c r="K32" i="4"/>
  <c r="L32" i="4" s="1"/>
  <c r="M27" i="4"/>
  <c r="D31" i="4"/>
  <c r="D32" i="4"/>
  <c r="D26" i="4"/>
  <c r="C8" i="4"/>
  <c r="E8" i="4"/>
  <c r="F8" i="4" s="1"/>
  <c r="F18" i="4" s="1"/>
  <c r="F19" i="4" s="1"/>
  <c r="J18" i="4"/>
  <c r="J19" i="4" s="1"/>
  <c r="H18" i="4"/>
  <c r="L18" i="4"/>
  <c r="L19" i="4" s="1"/>
  <c r="F24" i="1"/>
  <c r="F23" i="1"/>
  <c r="F22" i="1"/>
  <c r="F19" i="1"/>
  <c r="F18" i="1"/>
  <c r="F17" i="1"/>
  <c r="F12" i="1"/>
  <c r="F13" i="1"/>
  <c r="F14" i="1"/>
  <c r="F15" i="1"/>
  <c r="F16" i="1"/>
  <c r="F11" i="1"/>
  <c r="A8" i="1"/>
  <c r="D37" i="4" l="1"/>
  <c r="D38" i="4" s="1"/>
  <c r="M34" i="4"/>
  <c r="M28" i="4"/>
  <c r="M33" i="4"/>
  <c r="M24" i="4"/>
  <c r="F37" i="4"/>
  <c r="F38" i="4" s="1"/>
  <c r="E40" i="4" s="1"/>
  <c r="H37" i="4"/>
  <c r="H38" i="4" s="1"/>
  <c r="M36" i="4"/>
  <c r="J37" i="4"/>
  <c r="M22" i="4"/>
  <c r="M32" i="4"/>
  <c r="M25" i="4"/>
  <c r="M23" i="4"/>
  <c r="M31" i="4"/>
  <c r="M35" i="4"/>
  <c r="M29" i="4"/>
  <c r="M30" i="4"/>
  <c r="M26" i="4"/>
  <c r="L37" i="4"/>
  <c r="L38" i="4" s="1"/>
  <c r="D8" i="4"/>
  <c r="D18" i="4" s="1"/>
  <c r="M8" i="4"/>
  <c r="H19" i="4"/>
  <c r="F25" i="1"/>
  <c r="F26" i="1" s="1"/>
  <c r="F30" i="1" s="1"/>
  <c r="M37" i="4" l="1"/>
  <c r="J38" i="4"/>
  <c r="D19" i="4"/>
  <c r="M18" i="4"/>
  <c r="F28" i="1"/>
  <c r="F29" i="1" s="1"/>
</calcChain>
</file>

<file path=xl/sharedStrings.xml><?xml version="1.0" encoding="utf-8"?>
<sst xmlns="http://schemas.openxmlformats.org/spreadsheetml/2006/main" count="118" uniqueCount="86">
  <si>
    <t>Fournisseur</t>
  </si>
  <si>
    <t>Unité</t>
  </si>
  <si>
    <t>Coût d'achat HT à l'unité</t>
  </si>
  <si>
    <t>Unités nécessaires</t>
  </si>
  <si>
    <t>Prix de revient HT</t>
  </si>
  <si>
    <t>Prix de vente HT</t>
  </si>
  <si>
    <t>Marge brute</t>
  </si>
  <si>
    <t>Taux de marge</t>
  </si>
  <si>
    <t>Coefficient de marge</t>
  </si>
  <si>
    <t>Désignation matière ou article</t>
  </si>
  <si>
    <t>Nom du produit :</t>
  </si>
  <si>
    <t>Nombre d'unités produites :</t>
  </si>
  <si>
    <t>Lumi</t>
  </si>
  <si>
    <t>unitaire</t>
  </si>
  <si>
    <t>Pot verre</t>
  </si>
  <si>
    <t>Couvercle pot</t>
  </si>
  <si>
    <t>Etiquette</t>
  </si>
  <si>
    <t>Dupuis</t>
  </si>
  <si>
    <t>Frais de transport pots</t>
  </si>
  <si>
    <t>Geodis</t>
  </si>
  <si>
    <t>forfaitaire</t>
  </si>
  <si>
    <t>Total prix de revient HT pour le nombre d'unités à produire :</t>
  </si>
  <si>
    <t>Main d'œuvre interne</t>
  </si>
  <si>
    <t>Interne</t>
  </si>
  <si>
    <t>Sous-traitance collage étiquettes</t>
  </si>
  <si>
    <t>Prix de revient HT unitaire :</t>
  </si>
  <si>
    <t>Sérum visage 50 ml</t>
  </si>
  <si>
    <t>Remplissez les cases bleues uniquement</t>
  </si>
  <si>
    <t>L</t>
  </si>
  <si>
    <t>Huile végétale lin</t>
  </si>
  <si>
    <t>Huile végétale jojoba</t>
  </si>
  <si>
    <t>Huile essentielle</t>
  </si>
  <si>
    <t>Terressence SARL</t>
  </si>
  <si>
    <t>APIX</t>
  </si>
  <si>
    <t>heure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</si>
  <si>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</si>
  <si>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</si>
  <si>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</si>
  <si>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</si>
  <si>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</si>
  <si>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</si>
  <si>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Pour déverrouiller ce document, rendez-vous dans le dernier onglet</t>
  </si>
  <si>
    <t>Le mot de passe sera à saisir dans le menu Révision, "Ôter la protection de la feuille" et aussi "Protéger le classeur"</t>
  </si>
  <si>
    <t>https://www.business-plan-excel.fr/produit/mot-de-passe-fichier-calcul-prix-revient-excel/</t>
  </si>
  <si>
    <t>Produit 1</t>
  </si>
  <si>
    <t>Produit 2</t>
  </si>
  <si>
    <t>Produit 3</t>
  </si>
  <si>
    <t>Produit 4</t>
  </si>
  <si>
    <t>Produit 5</t>
  </si>
  <si>
    <t>Loyer</t>
  </si>
  <si>
    <t>Electricité</t>
  </si>
  <si>
    <t>Marketing</t>
  </si>
  <si>
    <t>Administration</t>
  </si>
  <si>
    <t>Télécommunications</t>
  </si>
  <si>
    <t>Assurances</t>
  </si>
  <si>
    <t>Frais de représentation</t>
  </si>
  <si>
    <t>Autre</t>
  </si>
  <si>
    <t>COÛTS DIRECTS</t>
  </si>
  <si>
    <t xml:space="preserve"> COÛTS INDIRECTS</t>
  </si>
  <si>
    <t>Salaire personnel de production</t>
  </si>
  <si>
    <t>Clé</t>
  </si>
  <si>
    <t>Montant</t>
  </si>
  <si>
    <t>Contrôle clé</t>
  </si>
  <si>
    <t>Saisissez dans les cellules bleues</t>
  </si>
  <si>
    <t>Matière première 1</t>
  </si>
  <si>
    <t>Matière première 2</t>
  </si>
  <si>
    <t>Matière première 3</t>
  </si>
  <si>
    <t>Matière première 4</t>
  </si>
  <si>
    <t>Matière première 5</t>
  </si>
  <si>
    <t>Matière première 6</t>
  </si>
  <si>
    <t>Matière première 7</t>
  </si>
  <si>
    <t>Matière première 8</t>
  </si>
  <si>
    <t>Nombre d'unités produites</t>
  </si>
  <si>
    <t>Montant réparti</t>
  </si>
  <si>
    <t>Calcul prix de revient direct</t>
  </si>
  <si>
    <t>Total unités produites</t>
  </si>
  <si>
    <t>Distribution</t>
  </si>
  <si>
    <t>Transport matières premières</t>
  </si>
  <si>
    <t>COÛT FIXES TOTAUX :</t>
  </si>
  <si>
    <t>Transport et expéditions</t>
  </si>
  <si>
    <t>Frais généraux</t>
  </si>
  <si>
    <t>Coûts directs unitaires</t>
  </si>
  <si>
    <t>Coût complet unitaire</t>
  </si>
  <si>
    <t>COUTS DIRECTS TOTAUX :</t>
  </si>
  <si>
    <t>Coûts indirects unitaires</t>
  </si>
  <si>
    <t>Calcul coût complet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</si>
</sst>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8" formatCode="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i/>
      <sz val="11"/>
      <color rgb="FFFF0000"/>
      <name val="Arial"/>
      <family val="2"/>
    </font>
    <font>
      <i/>
      <u/>
      <sz val="11"/>
      <color rgb="FFFF0000"/>
      <name val="Arial"/>
      <family val="2"/>
    </font>
    <font>
      <i/>
      <sz val="11"/>
      <name val="Arial"/>
      <family val="2"/>
    </font>
    <font>
      <b/>
      <i/>
      <sz val="22"/>
      <color rgb="FFC0000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i/>
      <sz val="12"/>
      <color rgb="FFFF0000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2"/>
      <color theme="4"/>
      <name val="Arial"/>
      <family val="2"/>
    </font>
    <font>
      <b/>
      <i/>
      <sz val="14"/>
      <color rgb="FFC00000"/>
      <name val="Arial"/>
      <family val="2"/>
    </font>
    <font>
      <i/>
      <sz val="12"/>
      <color rgb="FFFF0000"/>
      <name val="Arial"/>
      <family val="2"/>
    </font>
    <font>
      <i/>
      <sz val="12"/>
      <color rgb="FFFF000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i/>
      <u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8"/>
      <color theme="1"/>
      <name val="Arial"/>
      <family val="2"/>
    </font>
    <font>
      <b/>
      <sz val="9"/>
      <color rgb="FFC00000"/>
      <name val="Arial"/>
      <family val="2"/>
    </font>
    <font>
      <b/>
      <i/>
      <sz val="9"/>
      <color rgb="FFC00000"/>
      <name val="Arial"/>
      <family val="2"/>
    </font>
    <font>
      <sz val="8"/>
      <name val="Calibri"/>
      <family val="2"/>
      <scheme val="minor"/>
    </font>
    <font>
      <i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64" fontId="7" fillId="0" borderId="13" xfId="1" applyFont="1" applyBorder="1" applyAlignment="1">
      <alignment horizontal="right" vertical="center" indent="1"/>
    </xf>
    <xf numFmtId="164" fontId="7" fillId="0" borderId="19" xfId="1" applyFont="1" applyBorder="1" applyAlignment="1">
      <alignment horizontal="right" vertical="center" indent="1"/>
    </xf>
    <xf numFmtId="164" fontId="7" fillId="0" borderId="16" xfId="1" applyFont="1" applyBorder="1" applyAlignment="1">
      <alignment horizontal="right" vertical="center" indent="1"/>
    </xf>
    <xf numFmtId="0" fontId="9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right" vertical="center" indent="1"/>
    </xf>
    <xf numFmtId="0" fontId="7" fillId="0" borderId="5" xfId="0" applyFont="1" applyBorder="1" applyAlignment="1">
      <alignment horizontal="right" vertical="center" indent="1"/>
    </xf>
    <xf numFmtId="164" fontId="9" fillId="0" borderId="6" xfId="0" applyNumberFormat="1" applyFont="1" applyBorder="1" applyAlignment="1">
      <alignment horizontal="right" vertical="center" indent="1"/>
    </xf>
    <xf numFmtId="0" fontId="10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right" vertical="center" indent="1"/>
    </xf>
    <xf numFmtId="0" fontId="11" fillId="0" borderId="5" xfId="0" applyFont="1" applyBorder="1" applyAlignment="1">
      <alignment horizontal="right" vertical="center" indent="1"/>
    </xf>
    <xf numFmtId="164" fontId="10" fillId="0" borderId="6" xfId="0" applyNumberFormat="1" applyFont="1" applyBorder="1" applyAlignment="1">
      <alignment horizontal="right" vertical="center" indent="1"/>
    </xf>
    <xf numFmtId="0" fontId="8" fillId="0" borderId="3" xfId="0" applyFont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right" vertical="center" indent="1"/>
    </xf>
    <xf numFmtId="0" fontId="7" fillId="2" borderId="5" xfId="0" applyFont="1" applyFill="1" applyBorder="1" applyAlignment="1">
      <alignment horizontal="right" vertical="center" indent="1"/>
    </xf>
    <xf numFmtId="164" fontId="9" fillId="2" borderId="6" xfId="0" applyNumberFormat="1" applyFont="1" applyFill="1" applyBorder="1" applyAlignment="1">
      <alignment horizontal="right" vertical="center" indent="1"/>
    </xf>
    <xf numFmtId="164" fontId="12" fillId="2" borderId="7" xfId="0" applyNumberFormat="1" applyFont="1" applyFill="1" applyBorder="1" applyAlignment="1">
      <alignment horizontal="right" vertical="center" inden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5" fillId="0" borderId="0" xfId="0" applyFont="1"/>
    <xf numFmtId="0" fontId="20" fillId="0" borderId="0" xfId="0" applyFont="1"/>
    <xf numFmtId="0" fontId="21" fillId="0" borderId="0" xfId="0" applyFont="1"/>
    <xf numFmtId="0" fontId="22" fillId="0" borderId="0" xfId="3" applyFont="1"/>
    <xf numFmtId="0" fontId="23" fillId="0" borderId="0" xfId="0" applyFont="1"/>
    <xf numFmtId="0" fontId="24" fillId="0" borderId="0" xfId="0" applyFont="1"/>
    <xf numFmtId="0" fontId="9" fillId="3" borderId="20" xfId="0" applyFont="1" applyFill="1" applyBorder="1" applyAlignment="1" applyProtection="1">
      <alignment horizontal="center" vertical="center" wrapText="1"/>
      <protection locked="0"/>
    </xf>
    <xf numFmtId="0" fontId="14" fillId="3" borderId="2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left" vertical="center"/>
      <protection locked="0"/>
    </xf>
    <xf numFmtId="0" fontId="7" fillId="3" borderId="12" xfId="0" applyFont="1" applyFill="1" applyBorder="1" applyAlignment="1" applyProtection="1">
      <alignment horizontal="left" vertical="center"/>
      <protection locked="0"/>
    </xf>
    <xf numFmtId="164" fontId="7" fillId="3" borderId="12" xfId="1" applyFont="1" applyFill="1" applyBorder="1" applyAlignment="1" applyProtection="1">
      <alignment horizontal="right" vertical="center" indent="1"/>
      <protection locked="0"/>
    </xf>
    <xf numFmtId="0" fontId="7" fillId="3" borderId="12" xfId="0" applyFont="1" applyFill="1" applyBorder="1" applyAlignment="1" applyProtection="1">
      <alignment horizontal="right" vertical="center" indent="1"/>
      <protection locked="0"/>
    </xf>
    <xf numFmtId="0" fontId="7" fillId="3" borderId="17" xfId="0" applyFont="1" applyFill="1" applyBorder="1" applyAlignment="1" applyProtection="1">
      <alignment horizontal="left" vertical="center"/>
      <protection locked="0"/>
    </xf>
    <xf numFmtId="0" fontId="7" fillId="3" borderId="18" xfId="0" applyFont="1" applyFill="1" applyBorder="1" applyAlignment="1" applyProtection="1">
      <alignment horizontal="left" vertical="center"/>
      <protection locked="0"/>
    </xf>
    <xf numFmtId="164" fontId="7" fillId="3" borderId="18" xfId="1" applyFont="1" applyFill="1" applyBorder="1" applyAlignment="1" applyProtection="1">
      <alignment horizontal="right" vertical="center" indent="1"/>
      <protection locked="0"/>
    </xf>
    <xf numFmtId="0" fontId="7" fillId="3" borderId="18" xfId="0" applyFont="1" applyFill="1" applyBorder="1" applyAlignment="1" applyProtection="1">
      <alignment horizontal="right" vertical="center" indent="1"/>
      <protection locked="0"/>
    </xf>
    <xf numFmtId="0" fontId="7" fillId="3" borderId="14" xfId="0" applyFont="1" applyFill="1" applyBorder="1" applyAlignment="1" applyProtection="1">
      <alignment horizontal="left" vertical="center"/>
      <protection locked="0"/>
    </xf>
    <xf numFmtId="0" fontId="7" fillId="3" borderId="15" xfId="0" applyFont="1" applyFill="1" applyBorder="1" applyAlignment="1" applyProtection="1">
      <alignment horizontal="left" vertical="center"/>
      <protection locked="0"/>
    </xf>
    <xf numFmtId="164" fontId="7" fillId="3" borderId="15" xfId="1" applyFont="1" applyFill="1" applyBorder="1" applyAlignment="1" applyProtection="1">
      <alignment horizontal="right" vertical="center" indent="1"/>
      <protection locked="0"/>
    </xf>
    <xf numFmtId="0" fontId="7" fillId="3" borderId="15" xfId="0" applyFont="1" applyFill="1" applyBorder="1" applyAlignment="1" applyProtection="1">
      <alignment horizontal="right" vertical="center" indent="1"/>
      <protection locked="0"/>
    </xf>
    <xf numFmtId="164" fontId="8" fillId="3" borderId="6" xfId="0" applyNumberFormat="1" applyFont="1" applyFill="1" applyBorder="1" applyAlignment="1" applyProtection="1">
      <alignment horizontal="right" vertical="center" indent="1"/>
      <protection locked="0"/>
    </xf>
    <xf numFmtId="0" fontId="25" fillId="0" borderId="0" xfId="0" applyFont="1"/>
    <xf numFmtId="0" fontId="26" fillId="0" borderId="0" xfId="0" applyFont="1" applyAlignment="1">
      <alignment vertical="center"/>
    </xf>
    <xf numFmtId="0" fontId="27" fillId="0" borderId="0" xfId="0" applyFont="1"/>
    <xf numFmtId="0" fontId="3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28" fillId="0" borderId="0" xfId="3" applyFont="1" applyAlignment="1">
      <alignment horizontal="left"/>
    </xf>
    <xf numFmtId="0" fontId="13" fillId="0" borderId="2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9" fontId="7" fillId="4" borderId="0" xfId="2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4" fontId="34" fillId="2" borderId="22" xfId="1" applyNumberFormat="1" applyFont="1" applyFill="1" applyBorder="1" applyAlignment="1">
      <alignment vertical="center"/>
    </xf>
    <xf numFmtId="4" fontId="34" fillId="2" borderId="15" xfId="1" applyNumberFormat="1" applyFont="1" applyFill="1" applyBorder="1" applyAlignment="1">
      <alignment vertical="center"/>
    </xf>
    <xf numFmtId="0" fontId="35" fillId="2" borderId="20" xfId="0" applyFont="1" applyFill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4" fontId="30" fillId="3" borderId="12" xfId="0" applyNumberFormat="1" applyFont="1" applyFill="1" applyBorder="1" applyAlignment="1" applyProtection="1">
      <alignment vertical="center"/>
      <protection locked="0"/>
    </xf>
    <xf numFmtId="4" fontId="30" fillId="3" borderId="22" xfId="0" applyNumberFormat="1" applyFont="1" applyFill="1" applyBorder="1" applyAlignment="1" applyProtection="1">
      <alignment vertical="center"/>
      <protection locked="0"/>
    </xf>
    <xf numFmtId="4" fontId="30" fillId="3" borderId="15" xfId="0" applyNumberFormat="1" applyFont="1" applyFill="1" applyBorder="1" applyAlignment="1" applyProtection="1">
      <alignment vertical="center"/>
      <protection locked="0"/>
    </xf>
    <xf numFmtId="4" fontId="7" fillId="0" borderId="20" xfId="1" applyNumberFormat="1" applyFont="1" applyFill="1" applyBorder="1" applyAlignment="1">
      <alignment vertical="center"/>
    </xf>
    <xf numFmtId="4" fontId="13" fillId="0" borderId="20" xfId="1" applyNumberFormat="1" applyFont="1" applyFill="1" applyBorder="1" applyAlignment="1">
      <alignment vertical="center"/>
    </xf>
    <xf numFmtId="165" fontId="7" fillId="0" borderId="12" xfId="1" applyNumberFormat="1" applyFont="1" applyFill="1" applyBorder="1" applyAlignment="1">
      <alignment vertical="center"/>
    </xf>
    <xf numFmtId="165" fontId="13" fillId="0" borderId="15" xfId="1" applyNumberFormat="1" applyFont="1" applyFill="1" applyBorder="1" applyAlignment="1">
      <alignment vertical="center"/>
    </xf>
    <xf numFmtId="4" fontId="7" fillId="0" borderId="12" xfId="1" applyNumberFormat="1" applyFont="1" applyFill="1" applyBorder="1" applyAlignment="1">
      <alignment vertical="center"/>
    </xf>
    <xf numFmtId="4" fontId="13" fillId="0" borderId="15" xfId="1" applyNumberFormat="1" applyFont="1" applyFill="1" applyBorder="1" applyAlignment="1">
      <alignment vertical="center"/>
    </xf>
    <xf numFmtId="165" fontId="34" fillId="0" borderId="26" xfId="1" applyNumberFormat="1" applyFont="1" applyFill="1" applyBorder="1" applyAlignment="1">
      <alignment vertical="center"/>
    </xf>
    <xf numFmtId="0" fontId="7" fillId="3" borderId="0" xfId="0" applyFont="1" applyFill="1" applyAlignment="1" applyProtection="1">
      <alignment vertical="center"/>
      <protection locked="0"/>
    </xf>
    <xf numFmtId="9" fontId="13" fillId="4" borderId="25" xfId="2" applyFont="1" applyFill="1" applyBorder="1" applyAlignment="1">
      <alignment vertical="center"/>
    </xf>
    <xf numFmtId="9" fontId="13" fillId="4" borderId="15" xfId="2" applyFont="1" applyFill="1" applyBorder="1" applyAlignment="1">
      <alignment horizontal="right" vertical="center"/>
    </xf>
    <xf numFmtId="9" fontId="13" fillId="4" borderId="15" xfId="2" applyFont="1" applyFill="1" applyBorder="1" applyAlignment="1">
      <alignment horizontal="right" vertical="center" wrapText="1"/>
    </xf>
    <xf numFmtId="0" fontId="32" fillId="0" borderId="5" xfId="0" applyFont="1" applyBorder="1" applyAlignment="1">
      <alignment horizontal="right" vertical="center"/>
    </xf>
    <xf numFmtId="4" fontId="30" fillId="0" borderId="21" xfId="1" applyNumberFormat="1" applyFont="1" applyFill="1" applyBorder="1" applyAlignment="1">
      <alignment vertical="center"/>
    </xf>
    <xf numFmtId="0" fontId="32" fillId="0" borderId="27" xfId="0" applyFont="1" applyBorder="1" applyAlignment="1">
      <alignment horizontal="center" vertical="center"/>
    </xf>
    <xf numFmtId="168" fontId="33" fillId="3" borderId="28" xfId="1" applyNumberFormat="1" applyFont="1" applyFill="1" applyBorder="1" applyAlignment="1" applyProtection="1">
      <alignment vertical="center"/>
      <protection locked="0"/>
    </xf>
    <xf numFmtId="168" fontId="33" fillId="3" borderId="29" xfId="1" applyNumberFormat="1" applyFont="1" applyFill="1" applyBorder="1" applyAlignment="1" applyProtection="1">
      <alignment vertical="center"/>
      <protection locked="0"/>
    </xf>
    <xf numFmtId="3" fontId="30" fillId="3" borderId="23" xfId="0" applyNumberFormat="1" applyFont="1" applyFill="1" applyBorder="1" applyAlignment="1" applyProtection="1">
      <alignment horizontal="center" vertical="center"/>
      <protection locked="0"/>
    </xf>
    <xf numFmtId="3" fontId="30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26" xfId="0" applyFont="1" applyFill="1" applyBorder="1" applyAlignment="1" applyProtection="1">
      <alignment horizontal="left" vertical="center"/>
      <protection locked="0"/>
    </xf>
    <xf numFmtId="0" fontId="13" fillId="0" borderId="20" xfId="0" applyFont="1" applyBorder="1" applyAlignment="1">
      <alignment horizontal="right" vertical="center" wrapText="1"/>
    </xf>
    <xf numFmtId="3" fontId="13" fillId="0" borderId="20" xfId="0" applyNumberFormat="1" applyFont="1" applyBorder="1" applyAlignment="1">
      <alignment vertical="center"/>
    </xf>
    <xf numFmtId="4" fontId="31" fillId="0" borderId="12" xfId="0" applyNumberFormat="1" applyFont="1" applyBorder="1" applyAlignment="1">
      <alignment horizontal="right" vertical="center"/>
    </xf>
    <xf numFmtId="0" fontId="13" fillId="0" borderId="15" xfId="0" applyFont="1" applyBorder="1" applyAlignment="1">
      <alignment vertical="center"/>
    </xf>
    <xf numFmtId="165" fontId="35" fillId="2" borderId="20" xfId="1" applyNumberFormat="1" applyFont="1" applyFill="1" applyBorder="1" applyAlignment="1">
      <alignment horizontal="right" vertical="center"/>
    </xf>
    <xf numFmtId="0" fontId="13" fillId="0" borderId="20" xfId="0" applyFont="1" applyBorder="1" applyAlignment="1">
      <alignment horizontal="right" vertical="center"/>
    </xf>
    <xf numFmtId="44" fontId="13" fillId="2" borderId="23" xfId="4" applyFont="1" applyFill="1" applyBorder="1" applyAlignment="1">
      <alignment horizontal="center" vertical="center"/>
    </xf>
    <xf numFmtId="44" fontId="13" fillId="2" borderId="5" xfId="4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8" fillId="2" borderId="23" xfId="0" applyFont="1" applyFill="1" applyBorder="1" applyAlignment="1">
      <alignment horizontal="left" vertical="center" wrapText="1"/>
    </xf>
  </cellXfs>
  <cellStyles count="5">
    <cellStyle name="Lien hypertexte" xfId="3" builtinId="8"/>
    <cellStyle name="Milliers" xfId="1" builtinId="3"/>
    <cellStyle name="Monétaire" xfId="4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A02CD3D-F072-4BAD-9968-4C2783150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243051" cy="703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fichier-calcul-prix-revient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5A58C-8B42-47F6-8F72-16686A47D8EC}">
  <sheetPr>
    <pageSetUpPr fitToPage="1"/>
  </sheetPr>
  <dimension ref="A1:N40"/>
  <sheetViews>
    <sheetView showGridLines="0" tabSelected="1" zoomScale="110" zoomScaleNormal="110" workbookViewId="0">
      <selection activeCell="C5" sqref="C5:D5"/>
    </sheetView>
  </sheetViews>
  <sheetFormatPr baseColWidth="10" defaultRowHeight="13.85" x14ac:dyDescent="0.25"/>
  <cols>
    <col min="1" max="1" width="35.125" style="35" customWidth="1"/>
    <col min="2" max="2" width="16.25" style="35" customWidth="1"/>
    <col min="3" max="3" width="6.75" style="35" customWidth="1"/>
    <col min="4" max="4" width="18.625" style="35" customWidth="1"/>
    <col min="5" max="5" width="6.75" style="35" customWidth="1"/>
    <col min="6" max="6" width="18.625" style="35" customWidth="1"/>
    <col min="7" max="7" width="6.75" style="35" customWidth="1"/>
    <col min="8" max="8" width="18.625" style="35" customWidth="1"/>
    <col min="9" max="9" width="6.75" style="35" customWidth="1"/>
    <col min="10" max="10" width="18.625" style="35" customWidth="1"/>
    <col min="11" max="11" width="6.75" style="35" customWidth="1"/>
    <col min="12" max="12" width="18.625" style="35" customWidth="1"/>
    <col min="13" max="13" width="14.625" style="35" customWidth="1"/>
    <col min="14" max="16384" width="11" style="35"/>
  </cols>
  <sheetData>
    <row r="1" spans="1:14" ht="27.7" x14ac:dyDescent="0.25">
      <c r="A1" s="114" t="s">
        <v>85</v>
      </c>
      <c r="B1" s="114"/>
      <c r="C1" s="73"/>
      <c r="D1" s="73"/>
      <c r="E1" s="73"/>
      <c r="F1" s="73"/>
      <c r="G1" s="73"/>
      <c r="H1" s="73"/>
      <c r="I1" s="73"/>
      <c r="J1" s="115" t="s">
        <v>41</v>
      </c>
      <c r="K1" s="73"/>
      <c r="L1" s="73"/>
      <c r="M1" s="72"/>
      <c r="N1" s="72"/>
    </row>
    <row r="2" spans="1:14" ht="7.65" customHeight="1" x14ac:dyDescent="0.25">
      <c r="A2" s="34"/>
      <c r="B2" s="34"/>
      <c r="C2" s="73"/>
      <c r="D2" s="73"/>
      <c r="E2" s="73"/>
      <c r="F2" s="73"/>
      <c r="G2" s="73"/>
      <c r="H2" s="73"/>
      <c r="I2" s="73"/>
      <c r="J2" s="73"/>
      <c r="K2" s="73"/>
      <c r="L2" s="73"/>
      <c r="M2" s="72"/>
    </row>
    <row r="3" spans="1:14" ht="18.7" customHeight="1" x14ac:dyDescent="0.25">
      <c r="A3" s="80" t="s">
        <v>63</v>
      </c>
      <c r="B3" s="34"/>
      <c r="C3" s="73"/>
      <c r="D3" s="73"/>
      <c r="E3" s="73"/>
      <c r="F3" s="73"/>
      <c r="G3" s="73"/>
      <c r="H3" s="73"/>
      <c r="I3" s="73"/>
      <c r="J3" s="73"/>
      <c r="K3" s="73"/>
      <c r="L3" s="73"/>
      <c r="M3" s="72"/>
    </row>
    <row r="4" spans="1:14" ht="8.35" customHeight="1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73"/>
      <c r="M4" s="72"/>
    </row>
    <row r="5" spans="1:14" ht="29.8" customHeight="1" x14ac:dyDescent="0.25">
      <c r="A5" s="74"/>
      <c r="B5" s="94"/>
      <c r="C5" s="81" t="s">
        <v>44</v>
      </c>
      <c r="D5" s="82"/>
      <c r="E5" s="81" t="s">
        <v>45</v>
      </c>
      <c r="F5" s="82"/>
      <c r="G5" s="81" t="s">
        <v>46</v>
      </c>
      <c r="H5" s="82"/>
      <c r="I5" s="81" t="s">
        <v>47</v>
      </c>
      <c r="J5" s="82"/>
      <c r="K5" s="81" t="s">
        <v>48</v>
      </c>
      <c r="L5" s="82"/>
      <c r="M5" s="105" t="s">
        <v>75</v>
      </c>
    </row>
    <row r="6" spans="1:14" ht="29.1" customHeight="1" x14ac:dyDescent="0.25">
      <c r="A6" s="74"/>
      <c r="B6" s="96" t="s">
        <v>72</v>
      </c>
      <c r="C6" s="102">
        <v>450</v>
      </c>
      <c r="D6" s="103"/>
      <c r="E6" s="102">
        <v>2578</v>
      </c>
      <c r="F6" s="103"/>
      <c r="G6" s="102">
        <v>2158</v>
      </c>
      <c r="H6" s="103"/>
      <c r="I6" s="102">
        <v>1478</v>
      </c>
      <c r="J6" s="103"/>
      <c r="K6" s="102">
        <v>1377</v>
      </c>
      <c r="L6" s="103"/>
      <c r="M6" s="106">
        <f>SUM(C6:L6)</f>
        <v>8041</v>
      </c>
    </row>
    <row r="7" spans="1:14" ht="33.950000000000003" customHeight="1" x14ac:dyDescent="0.25">
      <c r="A7" s="70" t="s">
        <v>57</v>
      </c>
      <c r="B7" s="95" t="s">
        <v>61</v>
      </c>
      <c r="C7" s="99" t="s">
        <v>60</v>
      </c>
      <c r="D7" s="97" t="s">
        <v>73</v>
      </c>
      <c r="E7" s="99" t="s">
        <v>60</v>
      </c>
      <c r="F7" s="97" t="s">
        <v>73</v>
      </c>
      <c r="G7" s="99" t="s">
        <v>60</v>
      </c>
      <c r="H7" s="97" t="s">
        <v>73</v>
      </c>
      <c r="I7" s="99" t="s">
        <v>60</v>
      </c>
      <c r="J7" s="97" t="s">
        <v>73</v>
      </c>
      <c r="K7" s="99" t="s">
        <v>60</v>
      </c>
      <c r="L7" s="97" t="s">
        <v>73</v>
      </c>
      <c r="M7" s="78" t="s">
        <v>62</v>
      </c>
    </row>
    <row r="8" spans="1:14" x14ac:dyDescent="0.25">
      <c r="A8" s="93" t="s">
        <v>59</v>
      </c>
      <c r="B8" s="83">
        <v>125544</v>
      </c>
      <c r="C8" s="100">
        <f>C$6/$M$6</f>
        <v>5.5963188658127098E-2</v>
      </c>
      <c r="D8" s="98">
        <f>$B8*C8</f>
        <v>7025.8425568959083</v>
      </c>
      <c r="E8" s="100">
        <f>E$6/$M$6</f>
        <v>0.32060688969033702</v>
      </c>
      <c r="F8" s="98">
        <f>$B8*E8</f>
        <v>40250.271359283674</v>
      </c>
      <c r="G8" s="100">
        <f>G$6/$M$6</f>
        <v>0.26837458027608507</v>
      </c>
      <c r="H8" s="98">
        <f>$B8*G8</f>
        <v>33692.818306180823</v>
      </c>
      <c r="I8" s="100">
        <f>I$6/$M$6</f>
        <v>0.18380798408158189</v>
      </c>
      <c r="J8" s="98">
        <f>$B8*I8</f>
        <v>23075.989553538115</v>
      </c>
      <c r="K8" s="100">
        <f>K$6/$M$6</f>
        <v>0.17124735729386892</v>
      </c>
      <c r="L8" s="98">
        <f>$B8*K8</f>
        <v>21499.078224101479</v>
      </c>
      <c r="M8" s="76">
        <f>SUM(C8,E8,G8,I8,K8)</f>
        <v>1</v>
      </c>
    </row>
    <row r="9" spans="1:14" x14ac:dyDescent="0.25">
      <c r="A9" s="93" t="s">
        <v>64</v>
      </c>
      <c r="B9" s="84">
        <v>57899</v>
      </c>
      <c r="C9" s="100">
        <v>7.0000000000000007E-2</v>
      </c>
      <c r="D9" s="98">
        <f t="shared" ref="D9:F17" si="0">$B9*C9</f>
        <v>4052.9300000000003</v>
      </c>
      <c r="E9" s="100">
        <v>0.38</v>
      </c>
      <c r="F9" s="98">
        <f t="shared" si="0"/>
        <v>22001.62</v>
      </c>
      <c r="G9" s="100">
        <v>0.35</v>
      </c>
      <c r="H9" s="98">
        <f t="shared" ref="H9" si="1">$B9*G9</f>
        <v>20264.649999999998</v>
      </c>
      <c r="I9" s="100">
        <v>0.14000000000000001</v>
      </c>
      <c r="J9" s="98">
        <f t="shared" ref="J9" si="2">$B9*I9</f>
        <v>8105.8600000000006</v>
      </c>
      <c r="K9" s="100">
        <v>0.06</v>
      </c>
      <c r="L9" s="98">
        <f t="shared" ref="L9" si="3">$B9*K9</f>
        <v>3473.94</v>
      </c>
      <c r="M9" s="76">
        <f t="shared" ref="M9:M17" si="4">SUM(C9,E9,G9,I9,K9)</f>
        <v>1</v>
      </c>
    </row>
    <row r="10" spans="1:14" x14ac:dyDescent="0.25">
      <c r="A10" s="93" t="s">
        <v>65</v>
      </c>
      <c r="B10" s="84"/>
      <c r="C10" s="100"/>
      <c r="D10" s="98">
        <f t="shared" si="0"/>
        <v>0</v>
      </c>
      <c r="E10" s="100"/>
      <c r="F10" s="98">
        <f t="shared" si="0"/>
        <v>0</v>
      </c>
      <c r="G10" s="100"/>
      <c r="H10" s="98">
        <f t="shared" ref="H10" si="5">$B10*G10</f>
        <v>0</v>
      </c>
      <c r="I10" s="100"/>
      <c r="J10" s="98">
        <f t="shared" ref="J10" si="6">$B10*I10</f>
        <v>0</v>
      </c>
      <c r="K10" s="100"/>
      <c r="L10" s="98">
        <f t="shared" ref="L10" si="7">$B10*K10</f>
        <v>0</v>
      </c>
      <c r="M10" s="76">
        <f t="shared" si="4"/>
        <v>0</v>
      </c>
    </row>
    <row r="11" spans="1:14" x14ac:dyDescent="0.25">
      <c r="A11" s="93" t="s">
        <v>66</v>
      </c>
      <c r="B11" s="84"/>
      <c r="C11" s="100"/>
      <c r="D11" s="98">
        <f t="shared" si="0"/>
        <v>0</v>
      </c>
      <c r="E11" s="100"/>
      <c r="F11" s="98">
        <f t="shared" si="0"/>
        <v>0</v>
      </c>
      <c r="G11" s="100"/>
      <c r="H11" s="98">
        <f t="shared" ref="H11" si="8">$B11*G11</f>
        <v>0</v>
      </c>
      <c r="I11" s="100"/>
      <c r="J11" s="98">
        <f t="shared" ref="J11" si="9">$B11*I11</f>
        <v>0</v>
      </c>
      <c r="K11" s="100"/>
      <c r="L11" s="98">
        <f t="shared" ref="L11" si="10">$B11*K11</f>
        <v>0</v>
      </c>
      <c r="M11" s="76">
        <f t="shared" si="4"/>
        <v>0</v>
      </c>
    </row>
    <row r="12" spans="1:14" x14ac:dyDescent="0.25">
      <c r="A12" s="93" t="s">
        <v>67</v>
      </c>
      <c r="B12" s="84"/>
      <c r="C12" s="100"/>
      <c r="D12" s="98">
        <f t="shared" si="0"/>
        <v>0</v>
      </c>
      <c r="E12" s="100"/>
      <c r="F12" s="98">
        <f t="shared" si="0"/>
        <v>0</v>
      </c>
      <c r="G12" s="100"/>
      <c r="H12" s="98">
        <f t="shared" ref="H12" si="11">$B12*G12</f>
        <v>0</v>
      </c>
      <c r="I12" s="100"/>
      <c r="J12" s="98">
        <f t="shared" ref="J12" si="12">$B12*I12</f>
        <v>0</v>
      </c>
      <c r="K12" s="100"/>
      <c r="L12" s="98">
        <f t="shared" ref="L12" si="13">$B12*K12</f>
        <v>0</v>
      </c>
      <c r="M12" s="76">
        <f t="shared" si="4"/>
        <v>0</v>
      </c>
    </row>
    <row r="13" spans="1:14" x14ac:dyDescent="0.25">
      <c r="A13" s="93" t="s">
        <v>68</v>
      </c>
      <c r="B13" s="84"/>
      <c r="C13" s="100"/>
      <c r="D13" s="98">
        <f t="shared" si="0"/>
        <v>0</v>
      </c>
      <c r="E13" s="100"/>
      <c r="F13" s="98">
        <f t="shared" si="0"/>
        <v>0</v>
      </c>
      <c r="G13" s="100"/>
      <c r="H13" s="98">
        <f t="shared" ref="H13" si="14">$B13*G13</f>
        <v>0</v>
      </c>
      <c r="I13" s="100"/>
      <c r="J13" s="98">
        <f t="shared" ref="J13" si="15">$B13*I13</f>
        <v>0</v>
      </c>
      <c r="K13" s="100"/>
      <c r="L13" s="98">
        <f t="shared" ref="L13" si="16">$B13*K13</f>
        <v>0</v>
      </c>
      <c r="M13" s="76">
        <f t="shared" si="4"/>
        <v>0</v>
      </c>
    </row>
    <row r="14" spans="1:14" x14ac:dyDescent="0.25">
      <c r="A14" s="93" t="s">
        <v>69</v>
      </c>
      <c r="B14" s="84"/>
      <c r="C14" s="100"/>
      <c r="D14" s="98">
        <f t="shared" si="0"/>
        <v>0</v>
      </c>
      <c r="E14" s="100"/>
      <c r="F14" s="98">
        <f t="shared" si="0"/>
        <v>0</v>
      </c>
      <c r="G14" s="100"/>
      <c r="H14" s="98">
        <f t="shared" ref="H14" si="17">$B14*G14</f>
        <v>0</v>
      </c>
      <c r="I14" s="100"/>
      <c r="J14" s="98">
        <f t="shared" ref="J14" si="18">$B14*I14</f>
        <v>0</v>
      </c>
      <c r="K14" s="100"/>
      <c r="L14" s="98">
        <f t="shared" ref="L14" si="19">$B14*K14</f>
        <v>0</v>
      </c>
      <c r="M14" s="76">
        <f t="shared" si="4"/>
        <v>0</v>
      </c>
    </row>
    <row r="15" spans="1:14" x14ac:dyDescent="0.25">
      <c r="A15" s="93" t="s">
        <v>70</v>
      </c>
      <c r="B15" s="84"/>
      <c r="C15" s="100"/>
      <c r="D15" s="98">
        <f t="shared" si="0"/>
        <v>0</v>
      </c>
      <c r="E15" s="100"/>
      <c r="F15" s="98">
        <f t="shared" si="0"/>
        <v>0</v>
      </c>
      <c r="G15" s="100"/>
      <c r="H15" s="98">
        <f t="shared" ref="H15" si="20">$B15*G15</f>
        <v>0</v>
      </c>
      <c r="I15" s="100"/>
      <c r="J15" s="98">
        <f t="shared" ref="J15" si="21">$B15*I15</f>
        <v>0</v>
      </c>
      <c r="K15" s="100"/>
      <c r="L15" s="98">
        <f t="shared" ref="L15" si="22">$B15*K15</f>
        <v>0</v>
      </c>
      <c r="M15" s="76">
        <f t="shared" si="4"/>
        <v>0</v>
      </c>
    </row>
    <row r="16" spans="1:14" x14ac:dyDescent="0.25">
      <c r="A16" s="93" t="s">
        <v>71</v>
      </c>
      <c r="B16" s="84"/>
      <c r="C16" s="100"/>
      <c r="D16" s="98">
        <f t="shared" si="0"/>
        <v>0</v>
      </c>
      <c r="E16" s="100"/>
      <c r="F16" s="98">
        <f t="shared" si="0"/>
        <v>0</v>
      </c>
      <c r="G16" s="100"/>
      <c r="H16" s="98">
        <f t="shared" ref="H16" si="23">$B16*G16</f>
        <v>0</v>
      </c>
      <c r="I16" s="100"/>
      <c r="J16" s="98">
        <f t="shared" ref="J16" si="24">$B16*I16</f>
        <v>0</v>
      </c>
      <c r="K16" s="100"/>
      <c r="L16" s="98">
        <f t="shared" ref="L16" si="25">$B16*K16</f>
        <v>0</v>
      </c>
      <c r="M16" s="76">
        <f t="shared" si="4"/>
        <v>0</v>
      </c>
    </row>
    <row r="17" spans="1:13" x14ac:dyDescent="0.25">
      <c r="A17" s="93" t="s">
        <v>77</v>
      </c>
      <c r="B17" s="85"/>
      <c r="C17" s="101"/>
      <c r="D17" s="98">
        <f t="shared" si="0"/>
        <v>0</v>
      </c>
      <c r="E17" s="101"/>
      <c r="F17" s="98">
        <f t="shared" si="0"/>
        <v>0</v>
      </c>
      <c r="G17" s="101"/>
      <c r="H17" s="98">
        <f t="shared" ref="H17" si="26">$B17*G17</f>
        <v>0</v>
      </c>
      <c r="I17" s="101"/>
      <c r="J17" s="98">
        <f t="shared" ref="J17" si="27">$B17*I17</f>
        <v>0</v>
      </c>
      <c r="K17" s="101"/>
      <c r="L17" s="98">
        <f t="shared" ref="L17" si="28">$B17*K17</f>
        <v>0</v>
      </c>
      <c r="M17" s="77">
        <f t="shared" si="4"/>
        <v>0</v>
      </c>
    </row>
    <row r="18" spans="1:13" ht="14.55" x14ac:dyDescent="0.25">
      <c r="A18" s="79" t="s">
        <v>83</v>
      </c>
      <c r="B18" s="107">
        <f>SUM(B8:B17)</f>
        <v>183443</v>
      </c>
      <c r="C18" s="88"/>
      <c r="D18" s="86">
        <f>SUM(D8:D17)</f>
        <v>11078.772556895909</v>
      </c>
      <c r="E18" s="90"/>
      <c r="F18" s="86">
        <f>SUM(F8:F17)</f>
        <v>62251.891359283676</v>
      </c>
      <c r="G18" s="90"/>
      <c r="H18" s="86">
        <f>SUM(H8:H17)</f>
        <v>53957.468306180817</v>
      </c>
      <c r="I18" s="90"/>
      <c r="J18" s="86">
        <f>SUM(J8:J17)</f>
        <v>31181.849553538115</v>
      </c>
      <c r="K18" s="90"/>
      <c r="L18" s="86">
        <f>SUM(L8:L17)</f>
        <v>24973.018224101477</v>
      </c>
      <c r="M18" s="109" t="str">
        <f>IF(B18=SUM(D18:L18),"ok","pas ok")</f>
        <v>ok</v>
      </c>
    </row>
    <row r="19" spans="1:13" ht="14.55" x14ac:dyDescent="0.25">
      <c r="A19" s="66" t="s">
        <v>81</v>
      </c>
      <c r="B19" s="108"/>
      <c r="C19" s="89"/>
      <c r="D19" s="87">
        <f>D18/C6</f>
        <v>24.619494570879798</v>
      </c>
      <c r="E19" s="91"/>
      <c r="F19" s="87">
        <f>F18/E6</f>
        <v>24.147358944640683</v>
      </c>
      <c r="G19" s="91"/>
      <c r="H19" s="87">
        <f>H18/G6</f>
        <v>25.003460753559228</v>
      </c>
      <c r="I19" s="91"/>
      <c r="J19" s="87">
        <f>J18/I6</f>
        <v>21.097327167481811</v>
      </c>
      <c r="K19" s="91"/>
      <c r="L19" s="87">
        <f>L18/K6</f>
        <v>18.135815703777396</v>
      </c>
      <c r="M19" s="92"/>
    </row>
    <row r="21" spans="1:13" ht="31.85" customHeight="1" x14ac:dyDescent="0.25">
      <c r="A21" s="71" t="s">
        <v>58</v>
      </c>
      <c r="B21" s="75"/>
      <c r="C21" s="99" t="s">
        <v>60</v>
      </c>
      <c r="D21" s="97" t="s">
        <v>73</v>
      </c>
      <c r="E21" s="99" t="s">
        <v>60</v>
      </c>
      <c r="F21" s="97" t="s">
        <v>73</v>
      </c>
      <c r="G21" s="99" t="s">
        <v>60</v>
      </c>
      <c r="H21" s="97" t="s">
        <v>73</v>
      </c>
      <c r="I21" s="99" t="s">
        <v>60</v>
      </c>
      <c r="J21" s="97" t="s">
        <v>73</v>
      </c>
      <c r="K21" s="99" t="s">
        <v>60</v>
      </c>
      <c r="L21" s="97" t="s">
        <v>73</v>
      </c>
      <c r="M21" s="78" t="s">
        <v>62</v>
      </c>
    </row>
    <row r="22" spans="1:13" x14ac:dyDescent="0.25">
      <c r="A22" s="104" t="s">
        <v>49</v>
      </c>
      <c r="B22" s="83">
        <v>48788</v>
      </c>
      <c r="C22" s="100">
        <f>C$6/$M$6</f>
        <v>5.5963188658127098E-2</v>
      </c>
      <c r="D22" s="98">
        <f>$B22*C22</f>
        <v>2730.3320482527047</v>
      </c>
      <c r="E22" s="100">
        <f>E$6/$M$6</f>
        <v>0.32060688969033702</v>
      </c>
      <c r="F22" s="98">
        <f>$B22*E22</f>
        <v>15641.768934212163</v>
      </c>
      <c r="G22" s="100">
        <f>G$6/$M$6</f>
        <v>0.26837458027608507</v>
      </c>
      <c r="H22" s="98">
        <f>$B22*G22</f>
        <v>13093.459022509638</v>
      </c>
      <c r="I22" s="100">
        <f>I$6/$M$6</f>
        <v>0.18380798408158189</v>
      </c>
      <c r="J22" s="98">
        <f>$B22*I22</f>
        <v>8967.6239273722167</v>
      </c>
      <c r="K22" s="100">
        <f>K$6/$M$6</f>
        <v>0.17124735729386892</v>
      </c>
      <c r="L22" s="98">
        <f>$B22*K22</f>
        <v>8354.8160676532771</v>
      </c>
      <c r="M22" s="76">
        <f>SUM(C22,E22,G22,I22,K22)</f>
        <v>1</v>
      </c>
    </row>
    <row r="23" spans="1:13" x14ac:dyDescent="0.25">
      <c r="A23" s="104" t="s">
        <v>50</v>
      </c>
      <c r="B23" s="84">
        <v>23457</v>
      </c>
      <c r="C23" s="100">
        <f t="shared" ref="C23:K36" si="29">C$6/$M$6</f>
        <v>5.5963188658127098E-2</v>
      </c>
      <c r="D23" s="98">
        <f t="shared" ref="D23:F36" si="30">$B23*C23</f>
        <v>1312.7285163536874</v>
      </c>
      <c r="E23" s="100">
        <f t="shared" si="29"/>
        <v>0.32060688969033702</v>
      </c>
      <c r="F23" s="98">
        <f t="shared" si="30"/>
        <v>7520.4758114662354</v>
      </c>
      <c r="G23" s="100">
        <f t="shared" si="29"/>
        <v>0.26837458027608507</v>
      </c>
      <c r="H23" s="98">
        <f t="shared" ref="H23" si="31">$B23*G23</f>
        <v>6295.2625295361277</v>
      </c>
      <c r="I23" s="100">
        <f t="shared" si="29"/>
        <v>0.18380798408158189</v>
      </c>
      <c r="J23" s="98">
        <f t="shared" ref="J23" si="32">$B23*I23</f>
        <v>4311.5838826016661</v>
      </c>
      <c r="K23" s="100">
        <f t="shared" si="29"/>
        <v>0.17124735729386892</v>
      </c>
      <c r="L23" s="98">
        <f t="shared" ref="L23" si="33">$B23*K23</f>
        <v>4016.9492600422832</v>
      </c>
      <c r="M23" s="76">
        <f t="shared" ref="M23:M36" si="34">SUM(C23,E23,G23,I23,K23)</f>
        <v>1</v>
      </c>
    </row>
    <row r="24" spans="1:13" x14ac:dyDescent="0.25">
      <c r="A24" s="104" t="s">
        <v>51</v>
      </c>
      <c r="B24" s="84">
        <v>78966</v>
      </c>
      <c r="C24" s="100">
        <f t="shared" si="29"/>
        <v>5.5963188658127098E-2</v>
      </c>
      <c r="D24" s="98">
        <f t="shared" si="30"/>
        <v>4419.1891555776647</v>
      </c>
      <c r="E24" s="100">
        <f t="shared" si="29"/>
        <v>0.32060688969033702</v>
      </c>
      <c r="F24" s="98">
        <f t="shared" si="30"/>
        <v>25317.043651287153</v>
      </c>
      <c r="G24" s="100">
        <f t="shared" si="29"/>
        <v>0.26837458027608507</v>
      </c>
      <c r="H24" s="98">
        <f t="shared" ref="H24" si="35">$B24*G24</f>
        <v>21192.467106081334</v>
      </c>
      <c r="I24" s="100">
        <f t="shared" si="29"/>
        <v>0.18380798408158189</v>
      </c>
      <c r="J24" s="98">
        <f t="shared" ref="J24" si="36">$B24*I24</f>
        <v>14514.581270986195</v>
      </c>
      <c r="K24" s="100">
        <f t="shared" si="29"/>
        <v>0.17124735729386892</v>
      </c>
      <c r="L24" s="98">
        <f t="shared" ref="L24" si="37">$B24*K24</f>
        <v>13522.718816067652</v>
      </c>
      <c r="M24" s="76">
        <f t="shared" si="34"/>
        <v>1</v>
      </c>
    </row>
    <row r="25" spans="1:13" x14ac:dyDescent="0.25">
      <c r="A25" s="104" t="s">
        <v>52</v>
      </c>
      <c r="B25" s="84">
        <v>45000</v>
      </c>
      <c r="C25" s="100">
        <f t="shared" si="29"/>
        <v>5.5963188658127098E-2</v>
      </c>
      <c r="D25" s="98">
        <f t="shared" si="30"/>
        <v>2518.3434896157196</v>
      </c>
      <c r="E25" s="100">
        <f t="shared" si="29"/>
        <v>0.32060688969033702</v>
      </c>
      <c r="F25" s="98">
        <f t="shared" si="30"/>
        <v>14427.310036065166</v>
      </c>
      <c r="G25" s="100">
        <f t="shared" si="29"/>
        <v>0.26837458027608507</v>
      </c>
      <c r="H25" s="98">
        <f t="shared" ref="H25:H26" si="38">$B25*G25</f>
        <v>12076.856112423828</v>
      </c>
      <c r="I25" s="100">
        <f t="shared" si="29"/>
        <v>0.18380798408158189</v>
      </c>
      <c r="J25" s="98">
        <f t="shared" ref="J25:J26" si="39">$B25*I25</f>
        <v>8271.359283671185</v>
      </c>
      <c r="K25" s="100">
        <f t="shared" si="29"/>
        <v>0.17124735729386892</v>
      </c>
      <c r="L25" s="98">
        <f t="shared" ref="L25:L26" si="40">$B25*K25</f>
        <v>7706.1310782241017</v>
      </c>
      <c r="M25" s="76">
        <f t="shared" si="34"/>
        <v>1</v>
      </c>
    </row>
    <row r="26" spans="1:13" x14ac:dyDescent="0.25">
      <c r="A26" s="104" t="s">
        <v>80</v>
      </c>
      <c r="B26" s="84"/>
      <c r="C26" s="100">
        <f t="shared" si="29"/>
        <v>5.5963188658127098E-2</v>
      </c>
      <c r="D26" s="98">
        <f t="shared" si="30"/>
        <v>0</v>
      </c>
      <c r="E26" s="100">
        <f t="shared" si="29"/>
        <v>0.32060688969033702</v>
      </c>
      <c r="F26" s="98">
        <f t="shared" si="30"/>
        <v>0</v>
      </c>
      <c r="G26" s="100">
        <f t="shared" si="29"/>
        <v>0.26837458027608507</v>
      </c>
      <c r="H26" s="98">
        <f t="shared" si="38"/>
        <v>0</v>
      </c>
      <c r="I26" s="100">
        <f t="shared" si="29"/>
        <v>0.18380798408158189</v>
      </c>
      <c r="J26" s="98">
        <f t="shared" si="39"/>
        <v>0</v>
      </c>
      <c r="K26" s="100">
        <f t="shared" si="29"/>
        <v>0.17124735729386892</v>
      </c>
      <c r="L26" s="98">
        <f t="shared" si="40"/>
        <v>0</v>
      </c>
      <c r="M26" s="76">
        <f t="shared" si="34"/>
        <v>1</v>
      </c>
    </row>
    <row r="27" spans="1:13" x14ac:dyDescent="0.25">
      <c r="A27" s="104" t="s">
        <v>53</v>
      </c>
      <c r="B27" s="84"/>
      <c r="C27" s="100">
        <f t="shared" si="29"/>
        <v>5.5963188658127098E-2</v>
      </c>
      <c r="D27" s="98">
        <f t="shared" si="30"/>
        <v>0</v>
      </c>
      <c r="E27" s="100">
        <f t="shared" si="29"/>
        <v>0.32060688969033702</v>
      </c>
      <c r="F27" s="98">
        <f t="shared" si="30"/>
        <v>0</v>
      </c>
      <c r="G27" s="100">
        <f t="shared" si="29"/>
        <v>0.26837458027608507</v>
      </c>
      <c r="H27" s="98">
        <f t="shared" ref="H27" si="41">$B27*G27</f>
        <v>0</v>
      </c>
      <c r="I27" s="100">
        <f t="shared" si="29"/>
        <v>0.18380798408158189</v>
      </c>
      <c r="J27" s="98">
        <f t="shared" ref="J27" si="42">$B27*I27</f>
        <v>0</v>
      </c>
      <c r="K27" s="100">
        <f t="shared" si="29"/>
        <v>0.17124735729386892</v>
      </c>
      <c r="L27" s="98">
        <f t="shared" ref="L27" si="43">$B27*K27</f>
        <v>0</v>
      </c>
      <c r="M27" s="76">
        <f t="shared" si="34"/>
        <v>1</v>
      </c>
    </row>
    <row r="28" spans="1:13" x14ac:dyDescent="0.25">
      <c r="A28" s="104" t="s">
        <v>54</v>
      </c>
      <c r="B28" s="84"/>
      <c r="C28" s="100">
        <f t="shared" si="29"/>
        <v>5.5963188658127098E-2</v>
      </c>
      <c r="D28" s="98">
        <f t="shared" si="30"/>
        <v>0</v>
      </c>
      <c r="E28" s="100">
        <f t="shared" si="29"/>
        <v>0.32060688969033702</v>
      </c>
      <c r="F28" s="98">
        <f t="shared" si="30"/>
        <v>0</v>
      </c>
      <c r="G28" s="100">
        <f t="shared" si="29"/>
        <v>0.26837458027608507</v>
      </c>
      <c r="H28" s="98">
        <f t="shared" ref="H28" si="44">$B28*G28</f>
        <v>0</v>
      </c>
      <c r="I28" s="100">
        <f t="shared" si="29"/>
        <v>0.18380798408158189</v>
      </c>
      <c r="J28" s="98">
        <f t="shared" ref="J28" si="45">$B28*I28</f>
        <v>0</v>
      </c>
      <c r="K28" s="100">
        <f t="shared" si="29"/>
        <v>0.17124735729386892</v>
      </c>
      <c r="L28" s="98">
        <f t="shared" ref="L28" si="46">$B28*K28</f>
        <v>0</v>
      </c>
      <c r="M28" s="76">
        <f t="shared" si="34"/>
        <v>1</v>
      </c>
    </row>
    <row r="29" spans="1:13" x14ac:dyDescent="0.25">
      <c r="A29" s="104" t="s">
        <v>79</v>
      </c>
      <c r="B29" s="84"/>
      <c r="C29" s="100">
        <f t="shared" si="29"/>
        <v>5.5963188658127098E-2</v>
      </c>
      <c r="D29" s="98">
        <f t="shared" si="30"/>
        <v>0</v>
      </c>
      <c r="E29" s="100">
        <f t="shared" si="29"/>
        <v>0.32060688969033702</v>
      </c>
      <c r="F29" s="98">
        <f t="shared" si="30"/>
        <v>0</v>
      </c>
      <c r="G29" s="100">
        <f t="shared" si="29"/>
        <v>0.26837458027608507</v>
      </c>
      <c r="H29" s="98">
        <f t="shared" ref="H29" si="47">$B29*G29</f>
        <v>0</v>
      </c>
      <c r="I29" s="100">
        <f t="shared" si="29"/>
        <v>0.18380798408158189</v>
      </c>
      <c r="J29" s="98">
        <f t="shared" ref="J29" si="48">$B29*I29</f>
        <v>0</v>
      </c>
      <c r="K29" s="100">
        <f t="shared" si="29"/>
        <v>0.17124735729386892</v>
      </c>
      <c r="L29" s="98">
        <f t="shared" ref="L29" si="49">$B29*K29</f>
        <v>0</v>
      </c>
      <c r="M29" s="76">
        <f t="shared" si="34"/>
        <v>1</v>
      </c>
    </row>
    <row r="30" spans="1:13" x14ac:dyDescent="0.25">
      <c r="A30" s="104" t="s">
        <v>55</v>
      </c>
      <c r="B30" s="84"/>
      <c r="C30" s="100">
        <f t="shared" si="29"/>
        <v>5.5963188658127098E-2</v>
      </c>
      <c r="D30" s="98">
        <f t="shared" si="30"/>
        <v>0</v>
      </c>
      <c r="E30" s="100">
        <f t="shared" si="29"/>
        <v>0.32060688969033702</v>
      </c>
      <c r="F30" s="98">
        <f t="shared" si="30"/>
        <v>0</v>
      </c>
      <c r="G30" s="100">
        <f t="shared" si="29"/>
        <v>0.26837458027608507</v>
      </c>
      <c r="H30" s="98">
        <f t="shared" ref="H30" si="50">$B30*G30</f>
        <v>0</v>
      </c>
      <c r="I30" s="100">
        <f t="shared" si="29"/>
        <v>0.18380798408158189</v>
      </c>
      <c r="J30" s="98">
        <f t="shared" ref="J30" si="51">$B30*I30</f>
        <v>0</v>
      </c>
      <c r="K30" s="100">
        <f t="shared" si="29"/>
        <v>0.17124735729386892</v>
      </c>
      <c r="L30" s="98">
        <f t="shared" ref="L30" si="52">$B30*K30</f>
        <v>0</v>
      </c>
      <c r="M30" s="76">
        <f t="shared" si="34"/>
        <v>1</v>
      </c>
    </row>
    <row r="31" spans="1:13" x14ac:dyDescent="0.25">
      <c r="A31" s="104" t="s">
        <v>76</v>
      </c>
      <c r="B31" s="84"/>
      <c r="C31" s="100">
        <f t="shared" si="29"/>
        <v>5.5963188658127098E-2</v>
      </c>
      <c r="D31" s="98">
        <f t="shared" si="30"/>
        <v>0</v>
      </c>
      <c r="E31" s="100">
        <f t="shared" si="29"/>
        <v>0.32060688969033702</v>
      </c>
      <c r="F31" s="98">
        <f t="shared" si="30"/>
        <v>0</v>
      </c>
      <c r="G31" s="100">
        <f t="shared" si="29"/>
        <v>0.26837458027608507</v>
      </c>
      <c r="H31" s="98">
        <f t="shared" ref="H31" si="53">$B31*G31</f>
        <v>0</v>
      </c>
      <c r="I31" s="100">
        <f t="shared" si="29"/>
        <v>0.18380798408158189</v>
      </c>
      <c r="J31" s="98">
        <f t="shared" ref="J31" si="54">$B31*I31</f>
        <v>0</v>
      </c>
      <c r="K31" s="100">
        <f t="shared" si="29"/>
        <v>0.17124735729386892</v>
      </c>
      <c r="L31" s="98">
        <f t="shared" ref="L31" si="55">$B31*K31</f>
        <v>0</v>
      </c>
      <c r="M31" s="76">
        <f t="shared" si="34"/>
        <v>1</v>
      </c>
    </row>
    <row r="32" spans="1:13" x14ac:dyDescent="0.25">
      <c r="A32" s="104" t="s">
        <v>56</v>
      </c>
      <c r="B32" s="84"/>
      <c r="C32" s="100">
        <f t="shared" si="29"/>
        <v>5.5963188658127098E-2</v>
      </c>
      <c r="D32" s="98">
        <f t="shared" si="30"/>
        <v>0</v>
      </c>
      <c r="E32" s="100">
        <f t="shared" si="29"/>
        <v>0.32060688969033702</v>
      </c>
      <c r="F32" s="98">
        <f t="shared" si="30"/>
        <v>0</v>
      </c>
      <c r="G32" s="100">
        <f t="shared" si="29"/>
        <v>0.26837458027608507</v>
      </c>
      <c r="H32" s="98">
        <f t="shared" ref="H32" si="56">$B32*G32</f>
        <v>0</v>
      </c>
      <c r="I32" s="100">
        <f t="shared" si="29"/>
        <v>0.18380798408158189</v>
      </c>
      <c r="J32" s="98">
        <f t="shared" ref="J32" si="57">$B32*I32</f>
        <v>0</v>
      </c>
      <c r="K32" s="100">
        <f t="shared" si="29"/>
        <v>0.17124735729386892</v>
      </c>
      <c r="L32" s="98">
        <f t="shared" ref="L32" si="58">$B32*K32</f>
        <v>0</v>
      </c>
      <c r="M32" s="76">
        <f t="shared" si="34"/>
        <v>1</v>
      </c>
    </row>
    <row r="33" spans="1:13" x14ac:dyDescent="0.25">
      <c r="A33" s="104" t="s">
        <v>56</v>
      </c>
      <c r="B33" s="84"/>
      <c r="C33" s="100">
        <f t="shared" si="29"/>
        <v>5.5963188658127098E-2</v>
      </c>
      <c r="D33" s="98">
        <f t="shared" si="30"/>
        <v>0</v>
      </c>
      <c r="E33" s="100">
        <f t="shared" si="29"/>
        <v>0.32060688969033702</v>
      </c>
      <c r="F33" s="98">
        <f t="shared" si="30"/>
        <v>0</v>
      </c>
      <c r="G33" s="100">
        <f t="shared" si="29"/>
        <v>0.26837458027608507</v>
      </c>
      <c r="H33" s="98">
        <f t="shared" ref="H33" si="59">$B33*G33</f>
        <v>0</v>
      </c>
      <c r="I33" s="100">
        <f t="shared" si="29"/>
        <v>0.18380798408158189</v>
      </c>
      <c r="J33" s="98">
        <f t="shared" ref="J33" si="60">$B33*I33</f>
        <v>0</v>
      </c>
      <c r="K33" s="100">
        <f t="shared" si="29"/>
        <v>0.17124735729386892</v>
      </c>
      <c r="L33" s="98">
        <f t="shared" ref="L33" si="61">$B33*K33</f>
        <v>0</v>
      </c>
      <c r="M33" s="76">
        <f t="shared" si="34"/>
        <v>1</v>
      </c>
    </row>
    <row r="34" spans="1:13" x14ac:dyDescent="0.25">
      <c r="A34" s="104" t="s">
        <v>56</v>
      </c>
      <c r="B34" s="84"/>
      <c r="C34" s="100">
        <f t="shared" si="29"/>
        <v>5.5963188658127098E-2</v>
      </c>
      <c r="D34" s="98">
        <f t="shared" si="30"/>
        <v>0</v>
      </c>
      <c r="E34" s="100">
        <f t="shared" si="29"/>
        <v>0.32060688969033702</v>
      </c>
      <c r="F34" s="98">
        <f t="shared" si="30"/>
        <v>0</v>
      </c>
      <c r="G34" s="100">
        <f t="shared" si="29"/>
        <v>0.26837458027608507</v>
      </c>
      <c r="H34" s="98">
        <f t="shared" ref="H34" si="62">$B34*G34</f>
        <v>0</v>
      </c>
      <c r="I34" s="100">
        <f t="shared" si="29"/>
        <v>0.18380798408158189</v>
      </c>
      <c r="J34" s="98">
        <f t="shared" ref="J34" si="63">$B34*I34</f>
        <v>0</v>
      </c>
      <c r="K34" s="100">
        <f t="shared" si="29"/>
        <v>0.17124735729386892</v>
      </c>
      <c r="L34" s="98">
        <f t="shared" ref="L34" si="64">$B34*K34</f>
        <v>0</v>
      </c>
      <c r="M34" s="76">
        <f t="shared" si="34"/>
        <v>1</v>
      </c>
    </row>
    <row r="35" spans="1:13" x14ac:dyDescent="0.25">
      <c r="A35" s="104" t="s">
        <v>56</v>
      </c>
      <c r="B35" s="84"/>
      <c r="C35" s="100">
        <f t="shared" si="29"/>
        <v>5.5963188658127098E-2</v>
      </c>
      <c r="D35" s="98">
        <f t="shared" si="30"/>
        <v>0</v>
      </c>
      <c r="E35" s="100">
        <f t="shared" si="29"/>
        <v>0.32060688969033702</v>
      </c>
      <c r="F35" s="98">
        <f t="shared" si="30"/>
        <v>0</v>
      </c>
      <c r="G35" s="100">
        <f t="shared" si="29"/>
        <v>0.26837458027608507</v>
      </c>
      <c r="H35" s="98">
        <f t="shared" ref="H35" si="65">$B35*G35</f>
        <v>0</v>
      </c>
      <c r="I35" s="100">
        <f t="shared" si="29"/>
        <v>0.18380798408158189</v>
      </c>
      <c r="J35" s="98">
        <f t="shared" ref="J35" si="66">$B35*I35</f>
        <v>0</v>
      </c>
      <c r="K35" s="100">
        <f t="shared" si="29"/>
        <v>0.17124735729386892</v>
      </c>
      <c r="L35" s="98">
        <f t="shared" ref="L35" si="67">$B35*K35</f>
        <v>0</v>
      </c>
      <c r="M35" s="76">
        <f t="shared" si="34"/>
        <v>1</v>
      </c>
    </row>
    <row r="36" spans="1:13" x14ac:dyDescent="0.25">
      <c r="A36" s="104" t="s">
        <v>56</v>
      </c>
      <c r="B36" s="84"/>
      <c r="C36" s="100">
        <f t="shared" si="29"/>
        <v>5.5963188658127098E-2</v>
      </c>
      <c r="D36" s="98">
        <f t="shared" si="30"/>
        <v>0</v>
      </c>
      <c r="E36" s="100">
        <f t="shared" si="29"/>
        <v>0.32060688969033702</v>
      </c>
      <c r="F36" s="98">
        <f t="shared" si="30"/>
        <v>0</v>
      </c>
      <c r="G36" s="100">
        <f t="shared" si="29"/>
        <v>0.26837458027608507</v>
      </c>
      <c r="H36" s="98">
        <f t="shared" ref="H36" si="68">$B36*G36</f>
        <v>0</v>
      </c>
      <c r="I36" s="100">
        <f t="shared" si="29"/>
        <v>0.18380798408158189</v>
      </c>
      <c r="J36" s="98">
        <f t="shared" ref="J36" si="69">$B36*I36</f>
        <v>0</v>
      </c>
      <c r="K36" s="100">
        <f t="shared" si="29"/>
        <v>0.17124735729386892</v>
      </c>
      <c r="L36" s="98">
        <f t="shared" ref="L36" si="70">$B36*K36</f>
        <v>0</v>
      </c>
      <c r="M36" s="76">
        <f t="shared" si="34"/>
        <v>1</v>
      </c>
    </row>
    <row r="37" spans="1:13" ht="14.55" x14ac:dyDescent="0.25">
      <c r="A37" s="110" t="s">
        <v>78</v>
      </c>
      <c r="B37" s="107">
        <f>SUM(B22:B36)</f>
        <v>196211</v>
      </c>
      <c r="C37" s="88"/>
      <c r="D37" s="86">
        <f>SUM(D22:D36)</f>
        <v>10980.593209799776</v>
      </c>
      <c r="E37" s="88"/>
      <c r="F37" s="86">
        <f>SUM(F22:F36)</f>
        <v>62906.598433030718</v>
      </c>
      <c r="G37" s="88"/>
      <c r="H37" s="86">
        <f>SUM(H22:H36)</f>
        <v>52658.044770550921</v>
      </c>
      <c r="I37" s="88"/>
      <c r="J37" s="86">
        <f>SUM(J22:J36)</f>
        <v>36065.148364631263</v>
      </c>
      <c r="K37" s="88"/>
      <c r="L37" s="86">
        <f>SUM(L22:L36)</f>
        <v>33600.615221987318</v>
      </c>
      <c r="M37" s="109" t="str">
        <f>IF(B37=SUM(D37:L37),"ok","pas ok")</f>
        <v>ok</v>
      </c>
    </row>
    <row r="38" spans="1:13" ht="14.55" x14ac:dyDescent="0.25">
      <c r="A38" s="66" t="s">
        <v>84</v>
      </c>
      <c r="B38" s="108"/>
      <c r="C38" s="89"/>
      <c r="D38" s="87">
        <f>D37/C6</f>
        <v>24.401318243999501</v>
      </c>
      <c r="E38" s="89"/>
      <c r="F38" s="87">
        <f>F37/E6</f>
        <v>24.401318243999501</v>
      </c>
      <c r="G38" s="89"/>
      <c r="H38" s="87">
        <f>H37/G6</f>
        <v>24.401318243999501</v>
      </c>
      <c r="I38" s="89"/>
      <c r="J38" s="87">
        <f>J37/I6</f>
        <v>24.401318243999501</v>
      </c>
      <c r="K38" s="89"/>
      <c r="L38" s="87">
        <f>L37/K6</f>
        <v>24.401318243999505</v>
      </c>
      <c r="M38" s="92"/>
    </row>
    <row r="39" spans="1:13" ht="9.6999999999999993" customHeight="1" x14ac:dyDescent="0.25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9"/>
    </row>
    <row r="40" spans="1:13" ht="24.95" customHeight="1" x14ac:dyDescent="0.25">
      <c r="A40" s="116" t="s">
        <v>82</v>
      </c>
      <c r="B40" s="113"/>
      <c r="C40" s="111">
        <f>SUM(D19,D38)</f>
        <v>49.020812814879299</v>
      </c>
      <c r="D40" s="112"/>
      <c r="E40" s="111">
        <f>SUM(F19,F38)</f>
        <v>48.548677188640184</v>
      </c>
      <c r="F40" s="112"/>
      <c r="G40" s="111">
        <f>SUM(H19,H38)</f>
        <v>49.404778997558729</v>
      </c>
      <c r="H40" s="112"/>
      <c r="I40" s="111">
        <f>SUM(J19,J38)</f>
        <v>45.498645411481313</v>
      </c>
      <c r="J40" s="112"/>
      <c r="K40" s="111">
        <f>SUM(L19,L38)</f>
        <v>42.537133947776901</v>
      </c>
      <c r="L40" s="112"/>
    </row>
  </sheetData>
  <sheetProtection algorithmName="SHA-512" hashValue="Gj+JhYE9i3WFjW652v7yrnpjaM2VLj8/A+C86YQMzseSr4X6eDtgmZ3k4p9GAGU1vmavATsSVgmUp29iB+Mgmg==" saltValue="POqFtYyKIeVOF2Hg7uaAkw==" spinCount="100000" sheet="1" objects="1" scenarios="1" selectLockedCells="1"/>
  <mergeCells count="15">
    <mergeCell ref="I6:J6"/>
    <mergeCell ref="K6:L6"/>
    <mergeCell ref="C40:D40"/>
    <mergeCell ref="E40:F40"/>
    <mergeCell ref="G40:H40"/>
    <mergeCell ref="I40:J40"/>
    <mergeCell ref="K40:L40"/>
    <mergeCell ref="C5:D5"/>
    <mergeCell ref="E5:F5"/>
    <mergeCell ref="G5:H5"/>
    <mergeCell ref="I5:J5"/>
    <mergeCell ref="K5:L5"/>
    <mergeCell ref="C6:D6"/>
    <mergeCell ref="E6:F6"/>
    <mergeCell ref="G6:H6"/>
  </mergeCells>
  <phoneticPr fontId="36" type="noConversion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showGridLines="0" workbookViewId="0">
      <selection activeCell="B5" sqref="B5"/>
    </sheetView>
  </sheetViews>
  <sheetFormatPr baseColWidth="10" defaultColWidth="11.5" defaultRowHeight="13.85" x14ac:dyDescent="0.2"/>
  <cols>
    <col min="1" max="1" width="37.5" style="6" customWidth="1"/>
    <col min="2" max="2" width="31.5" style="6" customWidth="1"/>
    <col min="3" max="3" width="11.5" style="6"/>
    <col min="4" max="4" width="28.375" style="6" bestFit="1" customWidth="1"/>
    <col min="5" max="5" width="25.5" style="6" customWidth="1"/>
    <col min="6" max="6" width="21.375" style="6" customWidth="1"/>
    <col min="7" max="16384" width="11.5" style="6"/>
  </cols>
  <sheetData>
    <row r="1" spans="1:6" ht="27.7" x14ac:dyDescent="0.4">
      <c r="A1" s="5" t="s">
        <v>74</v>
      </c>
    </row>
    <row r="5" spans="1:6" s="8" customFormat="1" ht="17.5" customHeight="1" x14ac:dyDescent="0.25">
      <c r="A5" s="7" t="s">
        <v>10</v>
      </c>
      <c r="B5" s="45" t="s">
        <v>26</v>
      </c>
      <c r="E5" s="61" t="s">
        <v>41</v>
      </c>
    </row>
    <row r="6" spans="1:6" ht="17.5" customHeight="1" x14ac:dyDescent="0.2">
      <c r="A6" s="7" t="s">
        <v>11</v>
      </c>
      <c r="B6" s="46">
        <v>1000</v>
      </c>
    </row>
    <row r="7" spans="1:6" ht="24.1" customHeight="1" x14ac:dyDescent="0.25">
      <c r="E7" s="44" t="s">
        <v>27</v>
      </c>
    </row>
    <row r="8" spans="1:6" ht="18" x14ac:dyDescent="0.3">
      <c r="A8" s="60" t="str">
        <f>"Calcul pour "&amp;B6&amp;" unités produites :"</f>
        <v>Calcul pour 1000 unités produites :</v>
      </c>
    </row>
    <row r="9" spans="1:6" ht="4.5" customHeight="1" thickBot="1" x14ac:dyDescent="0.25"/>
    <row r="10" spans="1:6" s="13" customFormat="1" ht="27" customHeight="1" x14ac:dyDescent="0.25">
      <c r="A10" s="9" t="s">
        <v>9</v>
      </c>
      <c r="B10" s="10" t="s">
        <v>0</v>
      </c>
      <c r="C10" s="10" t="s">
        <v>1</v>
      </c>
      <c r="D10" s="11" t="s">
        <v>2</v>
      </c>
      <c r="E10" s="11" t="s">
        <v>3</v>
      </c>
      <c r="F10" s="12" t="s">
        <v>4</v>
      </c>
    </row>
    <row r="11" spans="1:6" s="13" customFormat="1" ht="20.95" customHeight="1" x14ac:dyDescent="0.25">
      <c r="A11" s="47" t="s">
        <v>29</v>
      </c>
      <c r="B11" s="48" t="s">
        <v>32</v>
      </c>
      <c r="C11" s="48" t="s">
        <v>28</v>
      </c>
      <c r="D11" s="49">
        <v>52</v>
      </c>
      <c r="E11" s="50">
        <v>15</v>
      </c>
      <c r="F11" s="14">
        <f>D11*E11</f>
        <v>780</v>
      </c>
    </row>
    <row r="12" spans="1:6" s="13" customFormat="1" ht="20.95" customHeight="1" x14ac:dyDescent="0.25">
      <c r="A12" s="51" t="s">
        <v>30</v>
      </c>
      <c r="B12" s="52" t="s">
        <v>32</v>
      </c>
      <c r="C12" s="52" t="s">
        <v>28</v>
      </c>
      <c r="D12" s="53">
        <v>48</v>
      </c>
      <c r="E12" s="54">
        <v>13</v>
      </c>
      <c r="F12" s="15">
        <f t="shared" ref="F12:F24" si="0">D12*E12</f>
        <v>624</v>
      </c>
    </row>
    <row r="13" spans="1:6" s="13" customFormat="1" ht="20.95" customHeight="1" x14ac:dyDescent="0.25">
      <c r="A13" s="51" t="s">
        <v>31</v>
      </c>
      <c r="B13" s="52" t="s">
        <v>32</v>
      </c>
      <c r="C13" s="52" t="s">
        <v>28</v>
      </c>
      <c r="D13" s="53">
        <v>545</v>
      </c>
      <c r="E13" s="54">
        <v>0.3</v>
      </c>
      <c r="F13" s="15">
        <f t="shared" si="0"/>
        <v>163.5</v>
      </c>
    </row>
    <row r="14" spans="1:6" s="13" customFormat="1" ht="20.95" customHeight="1" x14ac:dyDescent="0.25">
      <c r="A14" s="51" t="s">
        <v>14</v>
      </c>
      <c r="B14" s="52" t="s">
        <v>12</v>
      </c>
      <c r="C14" s="52" t="s">
        <v>13</v>
      </c>
      <c r="D14" s="53">
        <v>0.65</v>
      </c>
      <c r="E14" s="54">
        <v>1000</v>
      </c>
      <c r="F14" s="15">
        <f t="shared" si="0"/>
        <v>650</v>
      </c>
    </row>
    <row r="15" spans="1:6" s="13" customFormat="1" ht="20.95" customHeight="1" x14ac:dyDescent="0.25">
      <c r="A15" s="51" t="s">
        <v>15</v>
      </c>
      <c r="B15" s="52" t="s">
        <v>12</v>
      </c>
      <c r="C15" s="52" t="s">
        <v>13</v>
      </c>
      <c r="D15" s="53">
        <v>0.12</v>
      </c>
      <c r="E15" s="54">
        <v>1000</v>
      </c>
      <c r="F15" s="15">
        <f t="shared" si="0"/>
        <v>120</v>
      </c>
    </row>
    <row r="16" spans="1:6" s="13" customFormat="1" ht="20.95" customHeight="1" x14ac:dyDescent="0.25">
      <c r="A16" s="51" t="s">
        <v>16</v>
      </c>
      <c r="B16" s="52" t="s">
        <v>33</v>
      </c>
      <c r="C16" s="52" t="s">
        <v>13</v>
      </c>
      <c r="D16" s="53">
        <v>0.11</v>
      </c>
      <c r="E16" s="54">
        <v>1000</v>
      </c>
      <c r="F16" s="15">
        <f t="shared" si="0"/>
        <v>110</v>
      </c>
    </row>
    <row r="17" spans="1:6" s="13" customFormat="1" ht="20.95" customHeight="1" x14ac:dyDescent="0.25">
      <c r="A17" s="51" t="s">
        <v>24</v>
      </c>
      <c r="B17" s="52" t="s">
        <v>17</v>
      </c>
      <c r="C17" s="52" t="s">
        <v>13</v>
      </c>
      <c r="D17" s="53">
        <v>0.15</v>
      </c>
      <c r="E17" s="54">
        <v>1000</v>
      </c>
      <c r="F17" s="15">
        <f t="shared" si="0"/>
        <v>150</v>
      </c>
    </row>
    <row r="18" spans="1:6" s="13" customFormat="1" ht="20.95" customHeight="1" x14ac:dyDescent="0.25">
      <c r="A18" s="51" t="s">
        <v>18</v>
      </c>
      <c r="B18" s="52" t="s">
        <v>19</v>
      </c>
      <c r="C18" s="52" t="s">
        <v>20</v>
      </c>
      <c r="D18" s="53">
        <v>450</v>
      </c>
      <c r="E18" s="54">
        <v>1</v>
      </c>
      <c r="F18" s="15">
        <f t="shared" si="0"/>
        <v>450</v>
      </c>
    </row>
    <row r="19" spans="1:6" s="13" customFormat="1" ht="20.95" customHeight="1" x14ac:dyDescent="0.25">
      <c r="A19" s="51" t="s">
        <v>22</v>
      </c>
      <c r="B19" s="52" t="s">
        <v>23</v>
      </c>
      <c r="C19" s="52" t="s">
        <v>34</v>
      </c>
      <c r="D19" s="53">
        <v>18</v>
      </c>
      <c r="E19" s="54">
        <v>3</v>
      </c>
      <c r="F19" s="15">
        <f t="shared" si="0"/>
        <v>54</v>
      </c>
    </row>
    <row r="20" spans="1:6" s="13" customFormat="1" ht="20.95" customHeight="1" x14ac:dyDescent="0.25">
      <c r="A20" s="51"/>
      <c r="B20" s="52"/>
      <c r="C20" s="52"/>
      <c r="D20" s="53"/>
      <c r="E20" s="54"/>
      <c r="F20" s="15"/>
    </row>
    <row r="21" spans="1:6" s="13" customFormat="1" ht="20.95" customHeight="1" x14ac:dyDescent="0.25">
      <c r="A21" s="51"/>
      <c r="B21" s="52"/>
      <c r="C21" s="52"/>
      <c r="D21" s="53"/>
      <c r="E21" s="54"/>
      <c r="F21" s="15"/>
    </row>
    <row r="22" spans="1:6" s="13" customFormat="1" ht="20.95" customHeight="1" x14ac:dyDescent="0.25">
      <c r="A22" s="51"/>
      <c r="B22" s="52"/>
      <c r="C22" s="52"/>
      <c r="D22" s="53"/>
      <c r="E22" s="54"/>
      <c r="F22" s="15">
        <f t="shared" si="0"/>
        <v>0</v>
      </c>
    </row>
    <row r="23" spans="1:6" s="13" customFormat="1" ht="20.95" customHeight="1" x14ac:dyDescent="0.25">
      <c r="A23" s="51"/>
      <c r="B23" s="52"/>
      <c r="C23" s="52"/>
      <c r="D23" s="53"/>
      <c r="E23" s="54"/>
      <c r="F23" s="15">
        <f t="shared" si="0"/>
        <v>0</v>
      </c>
    </row>
    <row r="24" spans="1:6" s="13" customFormat="1" ht="20.95" customHeight="1" x14ac:dyDescent="0.25">
      <c r="A24" s="55"/>
      <c r="B24" s="56"/>
      <c r="C24" s="56"/>
      <c r="D24" s="57"/>
      <c r="E24" s="58"/>
      <c r="F24" s="16">
        <f t="shared" si="0"/>
        <v>0</v>
      </c>
    </row>
    <row r="25" spans="1:6" s="13" customFormat="1" ht="20.95" customHeight="1" x14ac:dyDescent="0.25">
      <c r="A25" s="17" t="s">
        <v>21</v>
      </c>
      <c r="B25" s="18"/>
      <c r="C25" s="18"/>
      <c r="D25" s="19"/>
      <c r="E25" s="20"/>
      <c r="F25" s="21">
        <f>SUM(F11:F24)</f>
        <v>3101.5</v>
      </c>
    </row>
    <row r="26" spans="1:6" s="13" customFormat="1" ht="21.85" customHeight="1" x14ac:dyDescent="0.25">
      <c r="A26" s="22" t="s">
        <v>25</v>
      </c>
      <c r="B26" s="23"/>
      <c r="C26" s="23"/>
      <c r="D26" s="24"/>
      <c r="E26" s="25"/>
      <c r="F26" s="26">
        <f>F25/B6</f>
        <v>3.1015000000000001</v>
      </c>
    </row>
    <row r="27" spans="1:6" s="13" customFormat="1" ht="21.85" customHeight="1" x14ac:dyDescent="0.25">
      <c r="A27" s="27" t="s">
        <v>5</v>
      </c>
      <c r="B27" s="3"/>
      <c r="C27" s="3"/>
      <c r="D27" s="3"/>
      <c r="E27" s="4"/>
      <c r="F27" s="59">
        <v>8.9</v>
      </c>
    </row>
    <row r="28" spans="1:6" ht="21.85" customHeight="1" x14ac:dyDescent="0.2">
      <c r="A28" s="28" t="s">
        <v>6</v>
      </c>
      <c r="B28" s="29"/>
      <c r="C28" s="29"/>
      <c r="D28" s="30"/>
      <c r="E28" s="31"/>
      <c r="F28" s="32">
        <f>F27-F26</f>
        <v>5.7985000000000007</v>
      </c>
    </row>
    <row r="29" spans="1:6" ht="21.85" customHeight="1" x14ac:dyDescent="0.2">
      <c r="A29" s="28" t="s">
        <v>7</v>
      </c>
      <c r="B29" s="1"/>
      <c r="C29" s="1"/>
      <c r="D29" s="1"/>
      <c r="E29" s="2"/>
      <c r="F29" s="32">
        <f>F28/F26</f>
        <v>1.8695792358536194</v>
      </c>
    </row>
    <row r="30" spans="1:6" ht="21.85" customHeight="1" thickBot="1" x14ac:dyDescent="0.25">
      <c r="A30" s="63" t="s">
        <v>8</v>
      </c>
      <c r="B30" s="64"/>
      <c r="C30" s="64"/>
      <c r="D30" s="64"/>
      <c r="E30" s="64"/>
      <c r="F30" s="33">
        <f>F27/F26</f>
        <v>2.8695792358536192</v>
      </c>
    </row>
  </sheetData>
  <sheetProtection algorithmName="SHA-512" hashValue="/Ur/5l2wa72UU2slBja0RYk0DsPE/7mg4v682w8axr5xh5Otl9W2ErLX8V9x2HLYEFy0T5UWQR1jmWutcuW8qQ==" saltValue="3LxsOEdFDFvZpZv9gNZx3Q==" spinCount="100000" sheet="1" objects="1" scenarios="1" selectLockedCells="1"/>
  <mergeCells count="1">
    <mergeCell ref="A30:E30"/>
  </mergeCells>
  <dataValidations count="1">
    <dataValidation type="whole" allowBlank="1" showInputMessage="1" showErrorMessage="1" sqref="B6" xr:uid="{4F00B076-906A-4FA4-B307-A6CDA9B38F37}">
      <formula1>0</formula1>
      <formula2>1000000000000000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827B-FC59-4943-A7F2-9DBF84A27149}">
  <dimension ref="A7:I27"/>
  <sheetViews>
    <sheetView showGridLines="0" zoomScale="110" zoomScaleNormal="110" workbookViewId="0">
      <selection activeCell="A30" sqref="A30"/>
    </sheetView>
  </sheetViews>
  <sheetFormatPr baseColWidth="10" defaultRowHeight="14.55" x14ac:dyDescent="0.25"/>
  <cols>
    <col min="8" max="8" width="42.875" customWidth="1"/>
  </cols>
  <sheetData>
    <row r="7" spans="1:9" ht="20.8" x14ac:dyDescent="0.35">
      <c r="A7" s="36" t="s">
        <v>35</v>
      </c>
    </row>
    <row r="8" spans="1:9" ht="18" x14ac:dyDescent="0.3">
      <c r="A8" s="37"/>
    </row>
    <row r="9" spans="1:9" ht="18" x14ac:dyDescent="0.3">
      <c r="B9" s="38" t="s">
        <v>36</v>
      </c>
    </row>
    <row r="10" spans="1:9" ht="18" customHeight="1" x14ac:dyDescent="0.3">
      <c r="B10" s="39"/>
      <c r="C10" s="65" t="s">
        <v>43</v>
      </c>
      <c r="D10" s="65"/>
      <c r="E10" s="65"/>
      <c r="F10" s="65"/>
      <c r="G10" s="65"/>
      <c r="H10" s="65"/>
      <c r="I10" s="40" t="s">
        <v>37</v>
      </c>
    </row>
    <row r="12" spans="1:9" ht="15.95" x14ac:dyDescent="0.3">
      <c r="C12" s="62" t="s">
        <v>42</v>
      </c>
    </row>
    <row r="25" spans="1:1" x14ac:dyDescent="0.25">
      <c r="A25" s="41" t="s">
        <v>38</v>
      </c>
    </row>
    <row r="26" spans="1:1" x14ac:dyDescent="0.25">
      <c r="A26" s="42" t="s">
        <v>39</v>
      </c>
    </row>
    <row r="27" spans="1:1" x14ac:dyDescent="0.25">
      <c r="A27" s="43" t="s">
        <v>40</v>
      </c>
    </row>
  </sheetData>
  <sheetProtection algorithmName="SHA-512" hashValue="Z8XJEfHQKvpTf15Kaa2yRvqyCrEJoFXGfJE+I2ePkjuCi4+lMZblPHnnwI6KkToXjQAA7XC97KZx2paezqIO3A==" saltValue="mn78MFK+9Irc41EXalXKKw==" spinCount="100000" sheet="1" objects="1" scenarios="1"/>
  <mergeCells count="1">
    <mergeCell ref="C10:H10"/>
  </mergeCells>
  <hyperlinks>
    <hyperlink ref="C10" r:id="rId1" xr:uid="{8B39FD1F-B634-42D1-A17D-A40D49973E45}"/>
    <hyperlink ref="A26" r:id="rId2" xr:uid="{79435BED-37F2-4320-8DDC-2FD193E90752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Calcul coût complet</vt:lpstr>
      <vt:lpstr>Calcul prix de revient</vt:lpstr>
      <vt:lpstr>Mot de passe</vt:lpstr>
      <vt:lpstr>'Calcul coût complet'!Zone_d_impression</vt:lpstr>
      <vt:lpstr>'Calcul prix de revient'!Zone_d_impression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2023-10-07T09:14:50Z</cp:lastPrinted>
  <dcterms:created xsi:type="dcterms:W3CDTF">2017-07-16T09:47:31Z</dcterms:created>
  <dcterms:modified xsi:type="dcterms:W3CDTF">2023-10-07T09:21:36Z</dcterms:modified>
</cp:coreProperties>
</file>