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EB48E91E-5B3B-4AFE-9727-19322DD281EE}" xr6:coauthVersionLast="47" xr6:coauthVersionMax="47" xr10:uidLastSave="{00000000-0000-0000-0000-000000000000}"/>
  <workbookProtection workbookAlgorithmName="SHA-512" workbookHashValue="yrEM3epBBMDd/1gWNipcTgIfXEUuCD0+nRFG/CLBboD2Lmv4OKXzQpFU4XTNiuTsPcWVEtts8YS8W5kHwzJvYw==" workbookSaltValue="rQeWPo4DSzb6uooFcy0wiA==" workbookSpinCount="100000" lockStructure="1"/>
  <bookViews>
    <workbookView xWindow="-111" yWindow="-111" windowWidth="26806" windowHeight="14456" xr2:uid="{4F0FC63B-FBAA-444B-87C5-67B6BC0970E9}"/>
  </bookViews>
  <sheets>
    <sheet name="Signe astrologique et ascendant" sheetId="2" r:id="rId1"/>
    <sheet name="Heures d'été" sheetId="8" r:id="rId2"/>
    <sheet name="Signes chinois" sheetId="5" r:id="rId3"/>
    <sheet name="Mot de passe" sheetId="1" r:id="rId4"/>
  </sheets>
  <definedNames>
    <definedName name="Ascendant">INDIRECT("Image!$A$"&amp;'Signe astrologique et ascendant'!#REF!)</definedName>
    <definedName name="Chinois">INDIRECT("Image!$c$"&amp;'Signe astrologique et ascendant'!#REF!)</definedName>
    <definedName name="Signe">INDIRECT("Image!$A$"&amp;'Signe astrologique et ascendant'!#REF!)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2" l="1"/>
  <c r="C10" i="2"/>
  <c r="C9" i="2"/>
  <c r="H17" i="2"/>
  <c r="G17" i="2"/>
  <c r="H16" i="2"/>
  <c r="G16" i="2"/>
  <c r="H15" i="2"/>
  <c r="G15" i="2"/>
  <c r="H14" i="2"/>
  <c r="G14" i="2"/>
  <c r="H13" i="2"/>
  <c r="G13" i="2"/>
  <c r="H12" i="2"/>
  <c r="G12" i="2"/>
  <c r="H11" i="2"/>
  <c r="G11" i="2"/>
  <c r="H10" i="2"/>
  <c r="G10" i="2"/>
  <c r="H9" i="2"/>
  <c r="G9" i="2"/>
  <c r="H8" i="2"/>
  <c r="G8" i="2"/>
  <c r="H7" i="2"/>
  <c r="G7" i="2"/>
  <c r="H6" i="2"/>
  <c r="G6" i="2"/>
  <c r="H5" i="2"/>
  <c r="G5" i="2"/>
  <c r="C15" i="2"/>
  <c r="C23" i="2" l="1"/>
  <c r="C25" i="2" l="1"/>
  <c r="C24" i="2"/>
  <c r="C26" i="2"/>
  <c r="C14" i="2" l="1"/>
  <c r="C17" i="2" s="1"/>
  <c r="C27" i="2"/>
  <c r="C28" i="2" s="1"/>
  <c r="C29" i="2" s="1"/>
  <c r="C16" i="2" s="1"/>
</calcChain>
</file>

<file path=xl/sharedStrings.xml><?xml version="1.0" encoding="utf-8"?>
<sst xmlns="http://schemas.openxmlformats.org/spreadsheetml/2006/main" count="189" uniqueCount="77">
  <si>
    <t>ASCENDANT</t>
  </si>
  <si>
    <t>SIGNES</t>
  </si>
  <si>
    <t>DEBUT</t>
  </si>
  <si>
    <t>FIN</t>
  </si>
  <si>
    <t>ELEMENT</t>
  </si>
  <si>
    <t>DE</t>
  </si>
  <si>
    <t>A</t>
  </si>
  <si>
    <t>Capricorne</t>
  </si>
  <si>
    <t>Terre</t>
  </si>
  <si>
    <t>Lion</t>
  </si>
  <si>
    <t>Verseau</t>
  </si>
  <si>
    <t>Air</t>
  </si>
  <si>
    <t>Vierge</t>
  </si>
  <si>
    <t>Poissons</t>
  </si>
  <si>
    <t>Eau</t>
  </si>
  <si>
    <t>Balance</t>
  </si>
  <si>
    <t>Bélier</t>
  </si>
  <si>
    <t>Feu</t>
  </si>
  <si>
    <t>Scorpion</t>
  </si>
  <si>
    <t>Taureau</t>
  </si>
  <si>
    <t>Sagittaire</t>
  </si>
  <si>
    <t>Gémeaux</t>
  </si>
  <si>
    <t>Année</t>
  </si>
  <si>
    <t>Cancer</t>
  </si>
  <si>
    <t>Début</t>
  </si>
  <si>
    <t>Fin</t>
  </si>
  <si>
    <t>Signe chinois</t>
  </si>
  <si>
    <t>Cheval</t>
  </si>
  <si>
    <t>Chèvre</t>
  </si>
  <si>
    <t>Singe</t>
  </si>
  <si>
    <t>Coq</t>
  </si>
  <si>
    <t>Chien</t>
  </si>
  <si>
    <t>Cochon</t>
  </si>
  <si>
    <t>Rat</t>
  </si>
  <si>
    <t>Buffle</t>
  </si>
  <si>
    <t>Tigre</t>
  </si>
  <si>
    <t>Lapin</t>
  </si>
  <si>
    <t>Dragon</t>
  </si>
  <si>
    <t>Serpent</t>
  </si>
  <si>
    <t>Votre prénom :</t>
  </si>
  <si>
    <t>Votre date de naissance :</t>
  </si>
  <si>
    <t>Votre signe du zodiaque :</t>
  </si>
  <si>
    <t>Votre signe chinois :</t>
  </si>
  <si>
    <t>Saisissez vos données dans les cellules bleues :</t>
  </si>
  <si>
    <t>Votre ascendant :</t>
  </si>
  <si>
    <t>Tableau des heures sidérales :</t>
  </si>
  <si>
    <t>Jour / mois</t>
  </si>
  <si>
    <t>Heure sidérale + heure de naisssance :</t>
  </si>
  <si>
    <t>Calcul signe astrologique et ascendant</t>
  </si>
  <si>
    <t>SIGNE ASTROLOGIQUE</t>
  </si>
  <si>
    <t>Signes chinois</t>
  </si>
  <si>
    <t>Date</t>
  </si>
  <si>
    <t>Date avec le jour de la semaine :</t>
  </si>
  <si>
    <t>Heure de naissance en temps universel :</t>
  </si>
  <si>
    <t>GMT +</t>
  </si>
  <si>
    <t>Date avec heure de naissance :</t>
  </si>
  <si>
    <t>Détail des calculs :</t>
  </si>
  <si>
    <t>Jour de naissance en temps universel :</t>
  </si>
  <si>
    <t>Mois de naissance en temps universel :</t>
  </si>
  <si>
    <t>Votre heure de naissance (France) :</t>
  </si>
  <si>
    <t>Heure sidérale du jour de naissance :</t>
  </si>
  <si>
    <t>Votre élément :</t>
  </si>
  <si>
    <t>Tableau des passages aux heures d'été / hiver (France)</t>
  </si>
  <si>
    <t>Heure retenue pour le calcul de l'ascendant :</t>
  </si>
  <si>
    <t>Vos résultats :</t>
  </si>
  <si>
    <t>Calcul GMT (heure de naissance France) :</t>
  </si>
  <si>
    <t>Date et heure de naissance en temps universel :</t>
  </si>
  <si>
    <t>Comment obtenir le mot de passe de ce document ?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</si>
  <si>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</si>
  <si>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</si>
  <si>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</si>
  <si>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</si>
  <si>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</si>
  <si>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t>https://www.business-plan-excel.fr/produit/mot-de-passe-tableau-calcul-signe-et-ascendant-astrologique/</t>
  </si>
  <si>
    <t>Pour déverrouiller ce document, rendez-vous dans le dernier onglet</t>
  </si>
  <si>
    <t>Le mot de passe sera à insérer dans le menu Révision, "Ôter la protection de la feuille" et aussi "Protéger le classeur"</t>
  </si>
  <si>
    <t>Léonie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</si>
</sst>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h:mm;@"/>
    <numFmt numFmtId="165" formatCode="[$-F800]dddd\,\ mmmm\ dd\,\ yyyy"/>
    <numFmt numFmtId="166" formatCode="[h]:mm"/>
    <numFmt numFmtId="167" formatCode="dd\-mm\-yyyy"/>
    <numFmt numFmtId="168" formatCode="d/m;@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3"/>
      <color theme="1"/>
      <name val="Calibri"/>
      <family val="2"/>
    </font>
    <font>
      <b/>
      <i/>
      <sz val="18"/>
      <color rgb="FFC00000"/>
      <name val="Arial"/>
      <family val="2"/>
    </font>
    <font>
      <sz val="13"/>
      <color theme="1"/>
      <name val="Arial"/>
      <family val="2"/>
    </font>
    <font>
      <sz val="13"/>
      <color theme="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sz val="13"/>
      <color theme="8"/>
      <name val="Arial"/>
      <family val="2"/>
    </font>
    <font>
      <b/>
      <i/>
      <sz val="13"/>
      <color rgb="FFC00000"/>
      <name val="Arial"/>
      <family val="2"/>
    </font>
    <font>
      <b/>
      <i/>
      <sz val="13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rgb="FF222222"/>
      <name val="Arial"/>
      <family val="2"/>
    </font>
    <font>
      <b/>
      <sz val="12"/>
      <color theme="1"/>
      <name val="Calibri"/>
      <family val="2"/>
      <scheme val="minor"/>
    </font>
    <font>
      <i/>
      <sz val="10"/>
      <color theme="1"/>
      <name val="Arial"/>
      <family val="2"/>
    </font>
    <font>
      <b/>
      <sz val="16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i/>
      <sz val="10"/>
      <color rgb="FFFF0000"/>
      <name val="Arial"/>
      <family val="2"/>
    </font>
    <font>
      <i/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14" fillId="0" borderId="0" applyNumberFormat="0" applyFill="0" applyBorder="0" applyAlignment="0" applyProtection="0"/>
  </cellStyleXfs>
  <cellXfs count="65">
    <xf numFmtId="0" fontId="0" fillId="0" borderId="0" xfId="0"/>
    <xf numFmtId="0" fontId="3" fillId="0" borderId="0" xfId="1"/>
    <xf numFmtId="14" fontId="3" fillId="0" borderId="0" xfId="1" applyNumberFormat="1"/>
    <xf numFmtId="0" fontId="4" fillId="0" borderId="0" xfId="1" applyFont="1" applyAlignment="1">
      <alignment vertical="center"/>
    </xf>
    <xf numFmtId="0" fontId="7" fillId="2" borderId="1" xfId="1" applyFont="1" applyFill="1" applyBorder="1" applyAlignment="1" applyProtection="1">
      <alignment horizontal="center" vertical="center"/>
      <protection locked="0"/>
    </xf>
    <xf numFmtId="0" fontId="2" fillId="0" borderId="0" xfId="0" applyFont="1"/>
    <xf numFmtId="0" fontId="12" fillId="0" borderId="0" xfId="1" applyFont="1"/>
    <xf numFmtId="167" fontId="12" fillId="0" borderId="0" xfId="1" applyNumberFormat="1" applyFont="1"/>
    <xf numFmtId="0" fontId="15" fillId="0" borderId="1" xfId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167" fontId="13" fillId="0" borderId="1" xfId="1" applyNumberFormat="1" applyFont="1" applyBorder="1" applyAlignment="1">
      <alignment horizontal="center" vertical="center" wrapText="1"/>
    </xf>
    <xf numFmtId="0" fontId="12" fillId="0" borderId="0" xfId="1" applyFont="1" applyAlignment="1">
      <alignment horizontal="center"/>
    </xf>
    <xf numFmtId="14" fontId="15" fillId="0" borderId="1" xfId="1" applyNumberFormat="1" applyFont="1" applyBorder="1" applyAlignment="1">
      <alignment horizontal="center" vertical="center" wrapText="1"/>
    </xf>
    <xf numFmtId="22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14" fontId="7" fillId="2" borderId="1" xfId="2" applyNumberFormat="1" applyFont="1" applyFill="1" applyBorder="1" applyAlignment="1" applyProtection="1">
      <alignment horizontal="center" vertical="center"/>
      <protection locked="0"/>
    </xf>
    <xf numFmtId="164" fontId="7" fillId="2" borderId="1" xfId="2" applyNumberFormat="1" applyFont="1" applyFill="1" applyBorder="1" applyAlignment="1" applyProtection="1">
      <alignment horizontal="center" vertical="center"/>
      <protection locked="0"/>
    </xf>
    <xf numFmtId="22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center"/>
    </xf>
    <xf numFmtId="165" fontId="8" fillId="0" borderId="1" xfId="2" applyNumberFormat="1" applyFont="1" applyBorder="1" applyAlignment="1">
      <alignment horizontal="center" vertical="center"/>
    </xf>
    <xf numFmtId="22" fontId="8" fillId="0" borderId="1" xfId="2" applyNumberFormat="1" applyFont="1" applyBorder="1" applyAlignment="1">
      <alignment horizontal="center" vertical="center"/>
    </xf>
    <xf numFmtId="22" fontId="16" fillId="0" borderId="1" xfId="0" applyNumberFormat="1" applyFont="1" applyBorder="1" applyAlignment="1">
      <alignment horizontal="left"/>
    </xf>
    <xf numFmtId="0" fontId="16" fillId="0" borderId="1" xfId="0" applyFont="1" applyBorder="1" applyAlignment="1">
      <alignment horizontal="center"/>
    </xf>
    <xf numFmtId="0" fontId="5" fillId="0" borderId="0" xfId="1" applyFont="1" applyAlignment="1">
      <alignment vertical="center"/>
    </xf>
    <xf numFmtId="0" fontId="7" fillId="4" borderId="1" xfId="1" applyFont="1" applyFill="1" applyBorder="1" applyAlignment="1">
      <alignment horizontal="center"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3" fillId="4" borderId="1" xfId="1" applyFont="1" applyFill="1" applyBorder="1" applyAlignment="1">
      <alignment horizontal="left" vertical="center"/>
    </xf>
    <xf numFmtId="0" fontId="13" fillId="4" borderId="1" xfId="1" applyFont="1" applyFill="1" applyBorder="1" applyAlignment="1">
      <alignment horizontal="center" vertical="center"/>
    </xf>
    <xf numFmtId="168" fontId="12" fillId="0" borderId="1" xfId="1" applyNumberFormat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164" fontId="12" fillId="0" borderId="1" xfId="1" applyNumberFormat="1" applyFont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10" fillId="0" borderId="0" xfId="1" applyFont="1" applyAlignment="1">
      <alignment horizontal="left" vertical="center" indent="1"/>
    </xf>
    <xf numFmtId="0" fontId="7" fillId="3" borderId="1" xfId="2" applyFont="1" applyFill="1" applyBorder="1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11" fillId="0" borderId="0" xfId="1" applyFont="1" applyAlignment="1">
      <alignment vertical="center"/>
    </xf>
    <xf numFmtId="0" fontId="7" fillId="4" borderId="1" xfId="1" applyFont="1" applyFill="1" applyBorder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8" fillId="4" borderId="1" xfId="1" applyFont="1" applyFill="1" applyBorder="1" applyAlignment="1">
      <alignment horizontal="center" vertical="center"/>
    </xf>
    <xf numFmtId="22" fontId="8" fillId="0" borderId="1" xfId="1" applyNumberFormat="1" applyFont="1" applyBorder="1" applyAlignment="1">
      <alignment horizontal="center" vertical="center"/>
    </xf>
    <xf numFmtId="164" fontId="8" fillId="0" borderId="1" xfId="1" applyNumberFormat="1" applyFont="1" applyBorder="1" applyAlignment="1">
      <alignment horizontal="center" vertical="center"/>
    </xf>
    <xf numFmtId="164" fontId="13" fillId="0" borderId="1" xfId="1" applyNumberFormat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164" fontId="8" fillId="0" borderId="0" xfId="1" applyNumberFormat="1" applyFont="1" applyAlignment="1">
      <alignment horizontal="center" vertical="center"/>
    </xf>
    <xf numFmtId="166" fontId="8" fillId="0" borderId="1" xfId="1" applyNumberFormat="1" applyFont="1" applyBorder="1" applyAlignment="1">
      <alignment horizontal="center" vertical="center"/>
    </xf>
    <xf numFmtId="46" fontId="6" fillId="0" borderId="0" xfId="1" applyNumberFormat="1" applyFont="1" applyAlignment="1">
      <alignment vertical="center"/>
    </xf>
    <xf numFmtId="0" fontId="17" fillId="0" borderId="0" xfId="1" applyFont="1" applyAlignment="1">
      <alignment vertical="center"/>
    </xf>
    <xf numFmtId="0" fontId="17" fillId="0" borderId="1" xfId="1" applyFont="1" applyBorder="1" applyAlignment="1">
      <alignment horizontal="center" vertical="center"/>
    </xf>
    <xf numFmtId="164" fontId="17" fillId="0" borderId="1" xfId="1" applyNumberFormat="1" applyFont="1" applyBorder="1" applyAlignment="1">
      <alignment horizontal="center" vertical="center"/>
    </xf>
    <xf numFmtId="0" fontId="17" fillId="0" borderId="0" xfId="1" applyFont="1" applyAlignment="1">
      <alignment horizontal="left" vertical="center" indent="3"/>
    </xf>
    <xf numFmtId="0" fontId="18" fillId="0" borderId="0" xfId="0" applyFont="1"/>
    <xf numFmtId="0" fontId="19" fillId="0" borderId="0" xfId="0" applyFont="1"/>
    <xf numFmtId="0" fontId="20" fillId="0" borderId="0" xfId="0" applyFont="1"/>
    <xf numFmtId="0" fontId="22" fillId="0" borderId="0" xfId="0" applyFont="1"/>
    <xf numFmtId="0" fontId="23" fillId="0" borderId="0" xfId="0" applyFont="1"/>
    <xf numFmtId="0" fontId="24" fillId="0" borderId="0" xfId="3" applyFont="1"/>
    <xf numFmtId="0" fontId="25" fillId="0" borderId="0" xfId="0" applyFont="1"/>
    <xf numFmtId="0" fontId="7" fillId="4" borderId="1" xfId="1" applyFont="1" applyFill="1" applyBorder="1" applyAlignment="1">
      <alignment horizontal="center" vertical="center"/>
    </xf>
    <xf numFmtId="0" fontId="7" fillId="4" borderId="3" xfId="1" applyFont="1" applyFill="1" applyBorder="1" applyAlignment="1">
      <alignment horizontal="center" vertical="center"/>
    </xf>
    <xf numFmtId="0" fontId="7" fillId="4" borderId="4" xfId="1" applyFont="1" applyFill="1" applyBorder="1" applyAlignment="1">
      <alignment horizontal="center" vertical="center"/>
    </xf>
    <xf numFmtId="0" fontId="7" fillId="4" borderId="2" xfId="1" applyFont="1" applyFill="1" applyBorder="1" applyAlignment="1">
      <alignment horizontal="center" vertical="center"/>
    </xf>
    <xf numFmtId="0" fontId="21" fillId="0" borderId="0" xfId="3" applyFont="1" applyAlignment="1">
      <alignment horizontal="left"/>
    </xf>
    <xf numFmtId="0" fontId="26" fillId="0" borderId="0" xfId="0" applyFont="1"/>
    <xf numFmtId="0" fontId="27" fillId="0" borderId="0" xfId="0" applyFont="1" applyAlignment="1">
      <alignment vertical="top"/>
    </xf>
  </cellXfs>
  <cellStyles count="4">
    <cellStyle name="Lien hypertexte" xfId="3" builtinId="8"/>
    <cellStyle name="Normal" xfId="0" builtinId="0"/>
    <cellStyle name="Normal 2" xfId="1" xr:uid="{32009B29-86FD-4239-AB73-6D2B36DFDF40}"/>
    <cellStyle name="Normal 2 2" xfId="2" xr:uid="{1F5A9303-528F-4A96-A883-44CD47348F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315889</xdr:colOff>
      <xdr:row>4</xdr:row>
      <xdr:rowOff>90920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AADED36-9586-4F8B-988D-9FD1FEAAAA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01889" cy="8529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business-plan-excel.fr/produit/mot-de-passe-tableau-calcul-signe-et-ascendant-astrologique/" TargetMode="External"/><Relationship Id="rId1" Type="http://schemas.openxmlformats.org/officeDocument/2006/relationships/hyperlink" Target="mailto:contact@business-plan-excel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68B08-0D84-4004-8D9A-5028974A5228}">
  <dimension ref="A1:Q52"/>
  <sheetViews>
    <sheetView showGridLines="0" tabSelected="1" zoomScale="110" zoomScaleNormal="110" workbookViewId="0">
      <selection activeCell="C6" sqref="C6"/>
    </sheetView>
  </sheetViews>
  <sheetFormatPr baseColWidth="10" defaultColWidth="11.375" defaultRowHeight="16.649999999999999" x14ac:dyDescent="0.25"/>
  <cols>
    <col min="1" max="1" width="6.375" style="23" customWidth="1"/>
    <col min="2" max="2" width="40" style="23" customWidth="1"/>
    <col min="3" max="3" width="29.75" style="23" customWidth="1"/>
    <col min="4" max="31" width="13.125" style="23" customWidth="1"/>
    <col min="32" max="16384" width="11.375" style="23"/>
  </cols>
  <sheetData>
    <row r="1" spans="1:13" ht="22.85" x14ac:dyDescent="0.25">
      <c r="A1" s="3" t="s">
        <v>48</v>
      </c>
      <c r="F1" s="64" t="s">
        <v>74</v>
      </c>
    </row>
    <row r="3" spans="1:13" ht="16.45" customHeight="1" x14ac:dyDescent="0.25">
      <c r="F3" s="58" t="s">
        <v>49</v>
      </c>
      <c r="G3" s="58"/>
      <c r="H3" s="58"/>
      <c r="I3" s="58"/>
      <c r="J3" s="25"/>
      <c r="K3" s="59" t="s">
        <v>0</v>
      </c>
      <c r="L3" s="60"/>
      <c r="M3" s="61"/>
    </row>
    <row r="4" spans="1:13" ht="16.45" customHeight="1" x14ac:dyDescent="0.25">
      <c r="A4" s="26" t="s">
        <v>43</v>
      </c>
      <c r="F4" s="27" t="s">
        <v>1</v>
      </c>
      <c r="G4" s="28" t="s">
        <v>2</v>
      </c>
      <c r="H4" s="28" t="s">
        <v>3</v>
      </c>
      <c r="I4" s="28" t="s">
        <v>4</v>
      </c>
      <c r="J4" s="25"/>
      <c r="K4" s="27" t="s">
        <v>1</v>
      </c>
      <c r="L4" s="28" t="s">
        <v>5</v>
      </c>
      <c r="M4" s="28" t="s">
        <v>6</v>
      </c>
    </row>
    <row r="5" spans="1:13" ht="16.45" customHeight="1" x14ac:dyDescent="0.25">
      <c r="F5" s="27" t="s">
        <v>7</v>
      </c>
      <c r="G5" s="29">
        <f ca="1">DATE(YEAR(TODAY()),1,1)</f>
        <v>44927</v>
      </c>
      <c r="H5" s="29">
        <f ca="1">DATE(YEAR(TODAY()),1,20)</f>
        <v>44946</v>
      </c>
      <c r="I5" s="30" t="s">
        <v>8</v>
      </c>
      <c r="J5" s="25"/>
      <c r="K5" s="27" t="s">
        <v>9</v>
      </c>
      <c r="L5" s="31">
        <v>2.361111111111111E-2</v>
      </c>
      <c r="M5" s="31">
        <v>0.1361111111111111</v>
      </c>
    </row>
    <row r="6" spans="1:13" ht="16.45" customHeight="1" x14ac:dyDescent="0.25">
      <c r="B6" s="32" t="s">
        <v>39</v>
      </c>
      <c r="C6" s="4" t="s">
        <v>76</v>
      </c>
      <c r="F6" s="27" t="s">
        <v>10</v>
      </c>
      <c r="G6" s="29">
        <f ca="1">DATE(YEAR(TODAY()),1,21)</f>
        <v>44947</v>
      </c>
      <c r="H6" s="29">
        <f ca="1">DATE(YEAR(TODAY()),2,18)</f>
        <v>44975</v>
      </c>
      <c r="I6" s="30" t="s">
        <v>11</v>
      </c>
      <c r="J6" s="25"/>
      <c r="K6" s="27" t="s">
        <v>12</v>
      </c>
      <c r="L6" s="31">
        <v>0.13680555555555554</v>
      </c>
      <c r="M6" s="31">
        <v>0.25</v>
      </c>
    </row>
    <row r="7" spans="1:13" ht="16.45" customHeight="1" x14ac:dyDescent="0.25">
      <c r="B7" s="32" t="s">
        <v>40</v>
      </c>
      <c r="C7" s="15">
        <v>17066</v>
      </c>
      <c r="F7" s="27" t="s">
        <v>13</v>
      </c>
      <c r="G7" s="29">
        <f ca="1">DATE(YEAR(TODAY()),2,19)</f>
        <v>44976</v>
      </c>
      <c r="H7" s="29">
        <f ca="1">DATE(YEAR(TODAY()),3,20)</f>
        <v>45005</v>
      </c>
      <c r="I7" s="30" t="s">
        <v>14</v>
      </c>
      <c r="J7" s="25"/>
      <c r="K7" s="27" t="s">
        <v>15</v>
      </c>
      <c r="L7" s="31">
        <v>0.25069444444444444</v>
      </c>
      <c r="M7" s="31">
        <v>0.36319444444444443</v>
      </c>
    </row>
    <row r="8" spans="1:13" ht="16.45" customHeight="1" x14ac:dyDescent="0.25">
      <c r="B8" s="32" t="s">
        <v>59</v>
      </c>
      <c r="C8" s="16">
        <v>0.79166666666666663</v>
      </c>
      <c r="F8" s="27" t="s">
        <v>16</v>
      </c>
      <c r="G8" s="29">
        <f ca="1">DATE(YEAR(TODAY()),3,21)</f>
        <v>45006</v>
      </c>
      <c r="H8" s="29">
        <f ca="1">DATE(YEAR(TODAY()),4,20)</f>
        <v>45036</v>
      </c>
      <c r="I8" s="30" t="s">
        <v>17</v>
      </c>
      <c r="J8" s="25"/>
      <c r="K8" s="27" t="s">
        <v>18</v>
      </c>
      <c r="L8" s="31">
        <v>0.36388888888888887</v>
      </c>
      <c r="M8" s="31">
        <v>0.47569444444444442</v>
      </c>
    </row>
    <row r="9" spans="1:13" ht="16.45" customHeight="1" x14ac:dyDescent="0.25">
      <c r="B9" s="32" t="s">
        <v>52</v>
      </c>
      <c r="C9" s="19">
        <f>C7</f>
        <v>17066</v>
      </c>
      <c r="F9" s="27" t="s">
        <v>19</v>
      </c>
      <c r="G9" s="29">
        <f ca="1">DATE(YEAR(TODAY()),4,21)</f>
        <v>45037</v>
      </c>
      <c r="H9" s="29">
        <f ca="1">DATE(YEAR(TODAY()),5,20)</f>
        <v>45066</v>
      </c>
      <c r="I9" s="30" t="s">
        <v>8</v>
      </c>
      <c r="J9" s="25"/>
      <c r="K9" s="27" t="s">
        <v>20</v>
      </c>
      <c r="L9" s="31">
        <v>0.47638888888888892</v>
      </c>
      <c r="M9" s="31">
        <v>0.57847222222222217</v>
      </c>
    </row>
    <row r="10" spans="1:13" ht="16.45" customHeight="1" x14ac:dyDescent="0.25">
      <c r="B10" s="32" t="s">
        <v>55</v>
      </c>
      <c r="C10" s="20">
        <f>C7+C8</f>
        <v>17066.791666666668</v>
      </c>
      <c r="F10" s="27" t="s">
        <v>21</v>
      </c>
      <c r="G10" s="29">
        <f ca="1">DATE(YEAR(TODAY()),5,21)</f>
        <v>45067</v>
      </c>
      <c r="H10" s="29">
        <f ca="1">DATE(YEAR(TODAY()),6,21)</f>
        <v>45098</v>
      </c>
      <c r="I10" s="30" t="s">
        <v>11</v>
      </c>
      <c r="J10" s="25"/>
      <c r="K10" s="27" t="s">
        <v>7</v>
      </c>
      <c r="L10" s="31">
        <v>0.57916666666666672</v>
      </c>
      <c r="M10" s="31">
        <v>0.65416666666666667</v>
      </c>
    </row>
    <row r="11" spans="1:13" ht="16.45" customHeight="1" x14ac:dyDescent="0.25">
      <c r="F11" s="27" t="s">
        <v>23</v>
      </c>
      <c r="G11" s="29">
        <f ca="1">DATE(YEAR(TODAY()),6,22)</f>
        <v>45099</v>
      </c>
      <c r="H11" s="29">
        <f ca="1">DATE(YEAR(TODAY()),7,22)</f>
        <v>45129</v>
      </c>
      <c r="I11" s="30" t="s">
        <v>14</v>
      </c>
      <c r="J11" s="25"/>
      <c r="K11" s="27" t="s">
        <v>10</v>
      </c>
      <c r="L11" s="31">
        <v>0.65486111111111112</v>
      </c>
      <c r="M11" s="31">
        <v>0.70833333333333337</v>
      </c>
    </row>
    <row r="12" spans="1:13" ht="16.45" customHeight="1" x14ac:dyDescent="0.25">
      <c r="A12" s="33" t="s">
        <v>64</v>
      </c>
      <c r="F12" s="27" t="s">
        <v>9</v>
      </c>
      <c r="G12" s="29">
        <f ca="1">DATE(YEAR(TODAY()),7,23)</f>
        <v>45130</v>
      </c>
      <c r="H12" s="29">
        <f ca="1">DATE(YEAR(TODAY()),8,22)</f>
        <v>45160</v>
      </c>
      <c r="I12" s="30" t="s">
        <v>17</v>
      </c>
      <c r="J12" s="25"/>
      <c r="K12" s="27" t="s">
        <v>13</v>
      </c>
      <c r="L12" s="31">
        <v>0.7090277777777777</v>
      </c>
      <c r="M12" s="31">
        <v>0.74861111111111101</v>
      </c>
    </row>
    <row r="13" spans="1:13" ht="16.45" customHeight="1" x14ac:dyDescent="0.25">
      <c r="F13" s="27" t="s">
        <v>12</v>
      </c>
      <c r="G13" s="29">
        <f ca="1">DATE(YEAR(TODAY()),8,23)</f>
        <v>45161</v>
      </c>
      <c r="H13" s="29">
        <f ca="1">DATE(YEAR(TODAY()),9,22)</f>
        <v>45191</v>
      </c>
      <c r="I13" s="30" t="s">
        <v>8</v>
      </c>
      <c r="J13" s="25"/>
      <c r="K13" s="27" t="s">
        <v>16</v>
      </c>
      <c r="L13" s="31">
        <v>0.74930555555555556</v>
      </c>
      <c r="M13" s="31">
        <v>0.79027777777777775</v>
      </c>
    </row>
    <row r="14" spans="1:13" ht="16.45" customHeight="1" x14ac:dyDescent="0.25">
      <c r="B14" s="32" t="s">
        <v>41</v>
      </c>
      <c r="C14" s="34" t="str">
        <f ca="1">INDEX(F5:F17,MATCH(DATE(YEAR(TODAY()),C25,C24),G5:G17,1))</f>
        <v>Vierge</v>
      </c>
      <c r="F14" s="27" t="s">
        <v>15</v>
      </c>
      <c r="G14" s="29">
        <f ca="1">DATE(YEAR(TODAY()),9,23)</f>
        <v>45192</v>
      </c>
      <c r="H14" s="29">
        <f ca="1">DATE(YEAR(TODAY()),10,22)</f>
        <v>45221</v>
      </c>
      <c r="I14" s="30" t="s">
        <v>11</v>
      </c>
      <c r="J14" s="25"/>
      <c r="K14" s="27" t="s">
        <v>19</v>
      </c>
      <c r="L14" s="31">
        <v>0.7909722222222223</v>
      </c>
      <c r="M14" s="31">
        <v>0.84513888888888899</v>
      </c>
    </row>
    <row r="15" spans="1:13" ht="16.45" customHeight="1" x14ac:dyDescent="0.25">
      <c r="B15" s="32" t="s">
        <v>42</v>
      </c>
      <c r="C15" s="34" t="str">
        <f>IFERROR(INDEX('Signes chinois'!E:E,MATCH(C7,'Signes chinois'!C:C,1)),"")</f>
        <v>Chien</v>
      </c>
      <c r="F15" s="27" t="s">
        <v>18</v>
      </c>
      <c r="G15" s="29">
        <f ca="1">DATE(YEAR(TODAY()),10,23)</f>
        <v>45222</v>
      </c>
      <c r="H15" s="29">
        <f ca="1">DATE(YEAR(TODAY()),11,22)</f>
        <v>45252</v>
      </c>
      <c r="I15" s="30" t="s">
        <v>14</v>
      </c>
      <c r="J15" s="25"/>
      <c r="K15" s="27" t="s">
        <v>21</v>
      </c>
      <c r="L15" s="31">
        <v>0.84583333333333333</v>
      </c>
      <c r="M15" s="31">
        <v>0.92222222222222217</v>
      </c>
    </row>
    <row r="16" spans="1:13" ht="16.45" customHeight="1" x14ac:dyDescent="0.25">
      <c r="B16" s="32" t="s">
        <v>44</v>
      </c>
      <c r="C16" s="34" t="str">
        <f>IFERROR(INDEX(K5:K16,MATCH(C29,L5:L16,1)),"")</f>
        <v>Poissons</v>
      </c>
      <c r="F16" s="27" t="s">
        <v>20</v>
      </c>
      <c r="G16" s="29">
        <f ca="1">DATE(YEAR(TODAY()),11,23)</f>
        <v>45253</v>
      </c>
      <c r="H16" s="29">
        <f ca="1">DATE(YEAR(TODAY()),12,21)</f>
        <v>45281</v>
      </c>
      <c r="I16" s="30" t="s">
        <v>17</v>
      </c>
      <c r="J16" s="25"/>
      <c r="K16" s="27" t="s">
        <v>23</v>
      </c>
      <c r="L16" s="31">
        <v>0.92291666666666661</v>
      </c>
      <c r="M16" s="31">
        <v>2.2916666666666669E-2</v>
      </c>
    </row>
    <row r="17" spans="1:17" ht="16.45" customHeight="1" x14ac:dyDescent="0.25">
      <c r="B17" s="32" t="s">
        <v>61</v>
      </c>
      <c r="C17" s="34" t="str">
        <f ca="1">IFERROR(VLOOKUP(C14,F5:I17,4,0),"")</f>
        <v>Terre</v>
      </c>
      <c r="F17" s="27" t="s">
        <v>7</v>
      </c>
      <c r="G17" s="29">
        <f ca="1">DATE(YEAR(TODAY()),12,22)</f>
        <v>45282</v>
      </c>
      <c r="H17" s="29">
        <f ca="1">DATE(YEAR(TODAY()),12,31)</f>
        <v>45291</v>
      </c>
      <c r="I17" s="30" t="s">
        <v>8</v>
      </c>
      <c r="J17" s="25"/>
    </row>
    <row r="20" spans="1:17" ht="17.350000000000001" x14ac:dyDescent="0.25">
      <c r="A20" s="35" t="s">
        <v>56</v>
      </c>
      <c r="E20" s="36" t="s">
        <v>45</v>
      </c>
    </row>
    <row r="21" spans="1:17" ht="16.45" x14ac:dyDescent="0.25">
      <c r="E21" s="37" t="s">
        <v>46</v>
      </c>
      <c r="F21" s="37">
        <v>1</v>
      </c>
      <c r="G21" s="37">
        <v>2</v>
      </c>
      <c r="H21" s="37">
        <v>3</v>
      </c>
      <c r="I21" s="37">
        <v>4</v>
      </c>
      <c r="J21" s="37">
        <v>5</v>
      </c>
      <c r="K21" s="37">
        <v>6</v>
      </c>
      <c r="L21" s="37">
        <v>7</v>
      </c>
      <c r="M21" s="37">
        <v>8</v>
      </c>
      <c r="N21" s="37">
        <v>9</v>
      </c>
      <c r="O21" s="37">
        <v>10</v>
      </c>
      <c r="P21" s="37">
        <v>11</v>
      </c>
      <c r="Q21" s="37">
        <v>12</v>
      </c>
    </row>
    <row r="22" spans="1:17" ht="16.45" x14ac:dyDescent="0.25">
      <c r="A22" s="25" t="s">
        <v>65</v>
      </c>
      <c r="C22" s="38">
        <f>INDEX('Heures d''été'!C5:C185,MATCH(C7,'Heures d''été'!B5:B185,1))</f>
        <v>1</v>
      </c>
      <c r="E22" s="39">
        <v>1</v>
      </c>
      <c r="F22" s="31">
        <v>0.27499999999999997</v>
      </c>
      <c r="G22" s="31">
        <v>0.35902777777777778</v>
      </c>
      <c r="H22" s="31">
        <v>0.43888888888888888</v>
      </c>
      <c r="I22" s="31">
        <v>0.52430555555555558</v>
      </c>
      <c r="J22" s="31">
        <v>0.60555555555555551</v>
      </c>
      <c r="K22" s="31">
        <v>0.69097222222222221</v>
      </c>
      <c r="L22" s="31">
        <v>0.77361111111111114</v>
      </c>
      <c r="M22" s="31">
        <v>0.85833333333333339</v>
      </c>
      <c r="N22" s="31">
        <v>0.94305555555555554</v>
      </c>
      <c r="O22" s="31">
        <v>2.4999999999999998E-2</v>
      </c>
      <c r="P22" s="31">
        <v>0.10972222222222222</v>
      </c>
      <c r="Q22" s="31">
        <v>0.19236111111111112</v>
      </c>
    </row>
    <row r="23" spans="1:17" ht="16.45" x14ac:dyDescent="0.25">
      <c r="A23" s="25" t="s">
        <v>66</v>
      </c>
      <c r="C23" s="40">
        <f>C10-(C22/24)</f>
        <v>17066.75</v>
      </c>
      <c r="E23" s="39">
        <v>2</v>
      </c>
      <c r="F23" s="31">
        <v>0.27708333333333335</v>
      </c>
      <c r="G23" s="31">
        <v>0.36180555555555555</v>
      </c>
      <c r="H23" s="31">
        <v>0.44166666666666665</v>
      </c>
      <c r="I23" s="31">
        <v>0.52708333333333335</v>
      </c>
      <c r="J23" s="31">
        <v>0.60833333333333328</v>
      </c>
      <c r="K23" s="31">
        <v>0.6958333333333333</v>
      </c>
      <c r="L23" s="31">
        <v>0.77569444444444446</v>
      </c>
      <c r="M23" s="31">
        <v>0.86111111111111116</v>
      </c>
      <c r="N23" s="31">
        <v>0.9458333333333333</v>
      </c>
      <c r="O23" s="31">
        <v>2.7777777777777776E-2</v>
      </c>
      <c r="P23" s="31">
        <v>0.1125</v>
      </c>
      <c r="Q23" s="31">
        <v>0.19513888888888889</v>
      </c>
    </row>
    <row r="24" spans="1:17" ht="16.45" x14ac:dyDescent="0.25">
      <c r="A24" s="50" t="s">
        <v>57</v>
      </c>
      <c r="B24" s="47"/>
      <c r="C24" s="48">
        <f>DAY(C23)</f>
        <v>21</v>
      </c>
      <c r="E24" s="39">
        <v>3</v>
      </c>
      <c r="F24" s="31">
        <v>0.27986111111111112</v>
      </c>
      <c r="G24" s="31">
        <v>0.36458333333333331</v>
      </c>
      <c r="H24" s="31">
        <v>0.44375000000000003</v>
      </c>
      <c r="I24" s="31">
        <v>0.52986111111111112</v>
      </c>
      <c r="J24" s="31">
        <v>0.61111111111111105</v>
      </c>
      <c r="K24" s="31">
        <v>0.69861111111111107</v>
      </c>
      <c r="L24" s="31">
        <v>0.77847222222222223</v>
      </c>
      <c r="M24" s="31">
        <v>0.86388888888888893</v>
      </c>
      <c r="N24" s="31">
        <v>0.94861111111111107</v>
      </c>
      <c r="O24" s="31">
        <v>3.0555555555555555E-2</v>
      </c>
      <c r="P24" s="31">
        <v>0.11527777777777777</v>
      </c>
      <c r="Q24" s="31">
        <v>0.19791666666666666</v>
      </c>
    </row>
    <row r="25" spans="1:17" ht="16.45" x14ac:dyDescent="0.25">
      <c r="A25" s="50" t="s">
        <v>58</v>
      </c>
      <c r="B25" s="47"/>
      <c r="C25" s="48">
        <f>MONTH(C23)</f>
        <v>9</v>
      </c>
      <c r="E25" s="39">
        <v>4</v>
      </c>
      <c r="F25" s="31">
        <v>0.28263888888888888</v>
      </c>
      <c r="G25" s="31">
        <v>0.36736111111111108</v>
      </c>
      <c r="H25" s="31">
        <v>0.4465277777777778</v>
      </c>
      <c r="I25" s="31">
        <v>0.53263888888888888</v>
      </c>
      <c r="J25" s="31">
        <v>0.61388888888888882</v>
      </c>
      <c r="K25" s="31">
        <v>0.70138888888888884</v>
      </c>
      <c r="L25" s="31">
        <v>0.78125</v>
      </c>
      <c r="M25" s="31">
        <v>0.86736111111111114</v>
      </c>
      <c r="N25" s="31">
        <v>0.95208333333333339</v>
      </c>
      <c r="O25" s="31">
        <v>3.3333333333333333E-2</v>
      </c>
      <c r="P25" s="31">
        <v>0.11805555555555557</v>
      </c>
      <c r="Q25" s="31">
        <v>0.20138888888888887</v>
      </c>
    </row>
    <row r="26" spans="1:17" ht="16.45" x14ac:dyDescent="0.25">
      <c r="A26" s="50" t="s">
        <v>53</v>
      </c>
      <c r="B26" s="47"/>
      <c r="C26" s="49">
        <f>MOD(C23,1)</f>
        <v>0.75</v>
      </c>
      <c r="E26" s="39">
        <v>5</v>
      </c>
      <c r="F26" s="31">
        <v>0.28541666666666665</v>
      </c>
      <c r="G26" s="31">
        <v>0.37013888888888885</v>
      </c>
      <c r="H26" s="31">
        <v>0.44930555555555557</v>
      </c>
      <c r="I26" s="31">
        <v>0.53541666666666665</v>
      </c>
      <c r="J26" s="31">
        <v>0.6166666666666667</v>
      </c>
      <c r="K26" s="31">
        <v>0.70416666666666661</v>
      </c>
      <c r="L26" s="31">
        <v>0.78333333333333333</v>
      </c>
      <c r="M26" s="31">
        <v>0.87083333333333324</v>
      </c>
      <c r="N26" s="31">
        <v>0.95416666666666661</v>
      </c>
      <c r="O26" s="31">
        <v>3.7499999999999999E-2</v>
      </c>
      <c r="P26" s="31">
        <v>0.12083333333333333</v>
      </c>
      <c r="Q26" s="31">
        <v>0.20347222222222219</v>
      </c>
    </row>
    <row r="27" spans="1:17" x14ac:dyDescent="0.25">
      <c r="A27" s="25" t="s">
        <v>60</v>
      </c>
      <c r="C27" s="41">
        <f>INDEX($E$21:$Q$52,MATCH(C24,$E$21:$E$52,0),MATCH(C25,$E$21:$Q$21,0))</f>
        <v>0.99791666666666667</v>
      </c>
      <c r="E27" s="39">
        <v>6</v>
      </c>
      <c r="F27" s="31">
        <v>0.28819444444444448</v>
      </c>
      <c r="G27" s="31">
        <v>0.37291666666666662</v>
      </c>
      <c r="H27" s="31">
        <v>0.45208333333333334</v>
      </c>
      <c r="I27" s="31">
        <v>0.53749999999999998</v>
      </c>
      <c r="J27" s="31">
        <v>0.61944444444444446</v>
      </c>
      <c r="K27" s="31">
        <v>0.70694444444444438</v>
      </c>
      <c r="L27" s="31">
        <v>0.78680555555555554</v>
      </c>
      <c r="M27" s="31">
        <v>0.87222222222222223</v>
      </c>
      <c r="N27" s="31">
        <v>0.95694444444444438</v>
      </c>
      <c r="O27" s="31">
        <v>3.888888888888889E-2</v>
      </c>
      <c r="P27" s="31">
        <v>0.12361111111111112</v>
      </c>
      <c r="Q27" s="31">
        <v>0.20555555555555557</v>
      </c>
    </row>
    <row r="28" spans="1:17" x14ac:dyDescent="0.25">
      <c r="A28" s="25" t="s">
        <v>47</v>
      </c>
      <c r="C28" s="45">
        <f>C26+C27</f>
        <v>1.7479166666666668</v>
      </c>
      <c r="E28" s="39">
        <v>7</v>
      </c>
      <c r="F28" s="31">
        <v>0.29166666666666669</v>
      </c>
      <c r="G28" s="31">
        <v>0.3756944444444445</v>
      </c>
      <c r="H28" s="31">
        <v>0.4548611111111111</v>
      </c>
      <c r="I28" s="31">
        <v>0.5395833333333333</v>
      </c>
      <c r="J28" s="31">
        <v>0.62222222222222223</v>
      </c>
      <c r="K28" s="31">
        <v>0.70972222222222225</v>
      </c>
      <c r="L28" s="31">
        <v>0.7895833333333333</v>
      </c>
      <c r="M28" s="31">
        <v>0.87430555555555556</v>
      </c>
      <c r="N28" s="31">
        <v>0.95972222222222225</v>
      </c>
      <c r="O28" s="31">
        <v>4.1666666666666664E-2</v>
      </c>
      <c r="P28" s="31">
        <v>0.12638888888888888</v>
      </c>
      <c r="Q28" s="31">
        <v>0.20833333333333334</v>
      </c>
    </row>
    <row r="29" spans="1:17" ht="16.45" x14ac:dyDescent="0.25">
      <c r="A29" s="25" t="s">
        <v>63</v>
      </c>
      <c r="C29" s="45">
        <f>IF(C28&lt;1,C28,C28-C30)</f>
        <v>0.74791666666666679</v>
      </c>
      <c r="E29" s="39">
        <v>8</v>
      </c>
      <c r="F29" s="31">
        <v>0.29375000000000001</v>
      </c>
      <c r="G29" s="31">
        <v>0.37847222222222227</v>
      </c>
      <c r="H29" s="31">
        <v>0.45833333333333331</v>
      </c>
      <c r="I29" s="31">
        <v>0.54236111111111118</v>
      </c>
      <c r="J29" s="31">
        <v>0.625</v>
      </c>
      <c r="K29" s="31">
        <v>0.71250000000000002</v>
      </c>
      <c r="L29" s="31">
        <v>0.79236111111111107</v>
      </c>
      <c r="M29" s="31">
        <v>0.87708333333333333</v>
      </c>
      <c r="N29" s="31">
        <v>0.96250000000000002</v>
      </c>
      <c r="O29" s="31">
        <v>4.5138888888888888E-2</v>
      </c>
      <c r="P29" s="31">
        <v>0.13055555555555556</v>
      </c>
      <c r="Q29" s="31">
        <v>0.21111111111111111</v>
      </c>
    </row>
    <row r="30" spans="1:17" x14ac:dyDescent="0.25">
      <c r="C30" s="46">
        <v>1</v>
      </c>
      <c r="E30" s="39">
        <v>9</v>
      </c>
      <c r="F30" s="31">
        <v>0.29652777777777778</v>
      </c>
      <c r="G30" s="31">
        <v>0.38125000000000003</v>
      </c>
      <c r="H30" s="31">
        <v>0.46111111111111108</v>
      </c>
      <c r="I30" s="31">
        <v>0.54583333333333328</v>
      </c>
      <c r="J30" s="31">
        <v>0.62777777777777777</v>
      </c>
      <c r="K30" s="31">
        <v>0.71527777777777779</v>
      </c>
      <c r="L30" s="31">
        <v>0.7944444444444444</v>
      </c>
      <c r="M30" s="31">
        <v>0.87986111111111109</v>
      </c>
      <c r="N30" s="31">
        <v>0.96527777777777779</v>
      </c>
      <c r="O30" s="31">
        <v>4.7916666666666663E-2</v>
      </c>
      <c r="P30" s="31">
        <v>0.13333333333333333</v>
      </c>
      <c r="Q30" s="31">
        <v>0.21458333333333335</v>
      </c>
    </row>
    <row r="31" spans="1:17" x14ac:dyDescent="0.25">
      <c r="A31" s="25"/>
      <c r="E31" s="24">
        <v>10</v>
      </c>
      <c r="F31" s="42">
        <v>0.30138888888888887</v>
      </c>
      <c r="G31" s="42">
        <v>0.38819444444444445</v>
      </c>
      <c r="H31" s="42">
        <v>0.4680555555555555</v>
      </c>
      <c r="I31" s="42">
        <v>0.55138888888888882</v>
      </c>
      <c r="J31" s="42">
        <v>0.63124999999999998</v>
      </c>
      <c r="K31" s="42">
        <v>0.71875</v>
      </c>
      <c r="L31" s="42">
        <v>0.7993055555555556</v>
      </c>
      <c r="M31" s="42">
        <v>0.8833333333333333</v>
      </c>
      <c r="N31" s="42">
        <v>0.96805555555555556</v>
      </c>
      <c r="O31" s="42">
        <v>5.1388888888888894E-2</v>
      </c>
      <c r="P31" s="42">
        <v>0.13541666666666666</v>
      </c>
      <c r="Q31" s="42">
        <v>0.21736111111111112</v>
      </c>
    </row>
    <row r="32" spans="1:17" x14ac:dyDescent="0.25">
      <c r="C32" s="43"/>
      <c r="E32" s="39">
        <v>11</v>
      </c>
      <c r="F32" s="31">
        <v>0.30277777777777776</v>
      </c>
      <c r="G32" s="31">
        <v>0.39027777777777778</v>
      </c>
      <c r="H32" s="31">
        <v>0.47013888888888888</v>
      </c>
      <c r="I32" s="31">
        <v>0.55347222222222225</v>
      </c>
      <c r="J32" s="31">
        <v>0.63680555555555551</v>
      </c>
      <c r="K32" s="31">
        <v>0.72430555555555554</v>
      </c>
      <c r="L32" s="31">
        <v>0.79999999999999993</v>
      </c>
      <c r="M32" s="31">
        <v>0.88541666666666663</v>
      </c>
      <c r="N32" s="31">
        <v>0.97013888888888899</v>
      </c>
      <c r="O32" s="31">
        <v>5.4166666666666669E-2</v>
      </c>
      <c r="P32" s="31">
        <v>0.13749999999999998</v>
      </c>
      <c r="Q32" s="31">
        <v>0.21805555555555556</v>
      </c>
    </row>
    <row r="33" spans="1:17" x14ac:dyDescent="0.25">
      <c r="A33" s="25"/>
      <c r="E33" s="39">
        <v>12</v>
      </c>
      <c r="F33" s="31">
        <v>0.30555555555555552</v>
      </c>
      <c r="G33" s="31">
        <v>0.39097222222222222</v>
      </c>
      <c r="H33" s="31">
        <v>0.47083333333333338</v>
      </c>
      <c r="I33" s="31">
        <v>0.55555555555555558</v>
      </c>
      <c r="J33" s="31">
        <v>0.63888888888888895</v>
      </c>
      <c r="K33" s="31">
        <v>0.72638888888888886</v>
      </c>
      <c r="L33" s="31">
        <v>0.80138888888888893</v>
      </c>
      <c r="M33" s="31">
        <v>0.88611111111111107</v>
      </c>
      <c r="N33" s="31">
        <v>0.97083333333333333</v>
      </c>
      <c r="O33" s="31">
        <v>5.6250000000000001E-2</v>
      </c>
      <c r="P33" s="31">
        <v>0.13958333333333334</v>
      </c>
      <c r="Q33" s="31">
        <v>0.22013888888888888</v>
      </c>
    </row>
    <row r="34" spans="1:17" x14ac:dyDescent="0.25">
      <c r="C34" s="44"/>
      <c r="E34" s="39">
        <v>13</v>
      </c>
      <c r="F34" s="31">
        <v>0.30694444444444441</v>
      </c>
      <c r="G34" s="31">
        <v>0.3923611111111111</v>
      </c>
      <c r="H34" s="31">
        <v>0.47222222222222227</v>
      </c>
      <c r="I34" s="31">
        <v>0.55625000000000002</v>
      </c>
      <c r="J34" s="31">
        <v>0.64097222222222217</v>
      </c>
      <c r="K34" s="31">
        <v>0.7284722222222223</v>
      </c>
      <c r="L34" s="31">
        <v>0.8041666666666667</v>
      </c>
      <c r="M34" s="31">
        <v>0.8881944444444444</v>
      </c>
      <c r="N34" s="31">
        <v>0.97361111111111109</v>
      </c>
      <c r="O34" s="31">
        <v>5.6944444444444443E-2</v>
      </c>
      <c r="P34" s="31">
        <v>0.14097222222222222</v>
      </c>
      <c r="Q34" s="31">
        <v>0.22222222222222221</v>
      </c>
    </row>
    <row r="35" spans="1:17" x14ac:dyDescent="0.25">
      <c r="E35" s="39">
        <v>14</v>
      </c>
      <c r="F35" s="31">
        <v>0.30902777777777779</v>
      </c>
      <c r="G35" s="31">
        <v>0.39444444444444443</v>
      </c>
      <c r="H35" s="31">
        <v>0.47430555555555554</v>
      </c>
      <c r="I35" s="31">
        <v>0.55833333333333335</v>
      </c>
      <c r="J35" s="31">
        <v>0.64166666666666672</v>
      </c>
      <c r="K35" s="31">
        <v>0.72916666666666663</v>
      </c>
      <c r="L35" s="31">
        <v>0.80694444444444446</v>
      </c>
      <c r="M35" s="31">
        <v>0.89027777777777783</v>
      </c>
      <c r="N35" s="31">
        <v>0.97569444444444453</v>
      </c>
      <c r="O35" s="31">
        <v>5.9027777777777783E-2</v>
      </c>
      <c r="P35" s="31">
        <v>0.14375000000000002</v>
      </c>
      <c r="Q35" s="31">
        <v>0.22430555555555556</v>
      </c>
    </row>
    <row r="36" spans="1:17" x14ac:dyDescent="0.25">
      <c r="E36" s="24">
        <v>15</v>
      </c>
      <c r="F36" s="42">
        <v>0.31111111111111112</v>
      </c>
      <c r="G36" s="42">
        <v>0.3979166666666667</v>
      </c>
      <c r="H36" s="42">
        <v>0.47638888888888892</v>
      </c>
      <c r="I36" s="42">
        <v>0.56041666666666667</v>
      </c>
      <c r="J36" s="42">
        <v>0.64374999999999993</v>
      </c>
      <c r="K36" s="42">
        <v>0.73125000000000007</v>
      </c>
      <c r="L36" s="42">
        <v>0.81041666666666667</v>
      </c>
      <c r="M36" s="42">
        <v>0.8930555555555556</v>
      </c>
      <c r="N36" s="42">
        <v>0.9784722222222223</v>
      </c>
      <c r="O36" s="42">
        <v>6.1805555555555558E-2</v>
      </c>
      <c r="P36" s="42">
        <v>0.14652777777777778</v>
      </c>
      <c r="Q36" s="42">
        <v>0.22708333333333333</v>
      </c>
    </row>
    <row r="37" spans="1:17" x14ac:dyDescent="0.25">
      <c r="E37" s="39">
        <v>16</v>
      </c>
      <c r="F37" s="31">
        <v>0.31527777777777777</v>
      </c>
      <c r="G37" s="31">
        <v>0.40347222222222223</v>
      </c>
      <c r="H37" s="31">
        <v>0.48055555555555557</v>
      </c>
      <c r="I37" s="31">
        <v>0.56388888888888888</v>
      </c>
      <c r="J37" s="31">
        <v>0.64583333333333337</v>
      </c>
      <c r="K37" s="31">
        <v>0.73333333333333339</v>
      </c>
      <c r="L37" s="31">
        <v>0.8125</v>
      </c>
      <c r="M37" s="31">
        <v>0.89722222222222225</v>
      </c>
      <c r="N37" s="31">
        <v>0.9819444444444444</v>
      </c>
      <c r="O37" s="31">
        <v>6.3888888888888884E-2</v>
      </c>
      <c r="P37" s="31">
        <v>0.14930555555555555</v>
      </c>
      <c r="Q37" s="31">
        <v>0.23124999999999998</v>
      </c>
    </row>
    <row r="38" spans="1:17" x14ac:dyDescent="0.25">
      <c r="E38" s="39">
        <v>17</v>
      </c>
      <c r="F38" s="31">
        <v>0.31736111111111115</v>
      </c>
      <c r="G38" s="31">
        <v>0.40486111111111112</v>
      </c>
      <c r="H38" s="31">
        <v>0.4826388888888889</v>
      </c>
      <c r="I38" s="31">
        <v>0.56666666666666665</v>
      </c>
      <c r="J38" s="31">
        <v>0.64930555555555558</v>
      </c>
      <c r="K38" s="31">
        <v>0.7368055555555556</v>
      </c>
      <c r="L38" s="31">
        <v>0.81458333333333333</v>
      </c>
      <c r="M38" s="31">
        <v>0.9</v>
      </c>
      <c r="N38" s="31">
        <v>0.98472222222222217</v>
      </c>
      <c r="O38" s="31">
        <v>6.6666666666666666E-2</v>
      </c>
      <c r="P38" s="31">
        <v>0.15277777777777776</v>
      </c>
      <c r="Q38" s="31">
        <v>0.23402777777777781</v>
      </c>
    </row>
    <row r="39" spans="1:17" x14ac:dyDescent="0.25">
      <c r="E39" s="39">
        <v>18</v>
      </c>
      <c r="F39" s="31">
        <v>0.32083333333333336</v>
      </c>
      <c r="G39" s="31">
        <v>0.4069444444444445</v>
      </c>
      <c r="H39" s="31">
        <v>0.48680555555555555</v>
      </c>
      <c r="I39" s="31">
        <v>0.5708333333333333</v>
      </c>
      <c r="J39" s="31">
        <v>0.65138888888888891</v>
      </c>
      <c r="K39" s="31">
        <v>0.73888888888888893</v>
      </c>
      <c r="L39" s="31">
        <v>0.81805555555555554</v>
      </c>
      <c r="M39" s="31">
        <v>0.90347222222222223</v>
      </c>
      <c r="N39" s="31">
        <v>0.98749999999999993</v>
      </c>
      <c r="O39" s="31">
        <v>6.9444444444444434E-2</v>
      </c>
      <c r="P39" s="31">
        <v>0.15486111111111112</v>
      </c>
      <c r="Q39" s="31">
        <v>0.23611111111111113</v>
      </c>
    </row>
    <row r="40" spans="1:17" x14ac:dyDescent="0.25">
      <c r="E40" s="39">
        <v>19</v>
      </c>
      <c r="F40" s="31">
        <v>0.32361111111111113</v>
      </c>
      <c r="G40" s="31">
        <v>0.40972222222222227</v>
      </c>
      <c r="H40" s="31">
        <v>0.48888888888888887</v>
      </c>
      <c r="I40" s="31">
        <v>0.57361111111111118</v>
      </c>
      <c r="J40" s="31">
        <v>0.65555555555555556</v>
      </c>
      <c r="K40" s="31">
        <v>0.74305555555555547</v>
      </c>
      <c r="L40" s="31">
        <v>0.8208333333333333</v>
      </c>
      <c r="M40" s="31">
        <v>0.90555555555555556</v>
      </c>
      <c r="N40" s="31">
        <v>0.9902777777777777</v>
      </c>
      <c r="O40" s="31">
        <v>7.2222222222222229E-2</v>
      </c>
      <c r="P40" s="31">
        <v>0.15763888888888888</v>
      </c>
      <c r="Q40" s="31">
        <v>0.23958333333333334</v>
      </c>
    </row>
    <row r="41" spans="1:17" x14ac:dyDescent="0.25">
      <c r="E41" s="24">
        <v>20</v>
      </c>
      <c r="F41" s="42">
        <v>0.32708333333333334</v>
      </c>
      <c r="G41" s="42">
        <v>0.41180555555555554</v>
      </c>
      <c r="H41" s="42">
        <v>0.4909722222222222</v>
      </c>
      <c r="I41" s="42">
        <v>0.5756944444444444</v>
      </c>
      <c r="J41" s="42">
        <v>0.65833333333333333</v>
      </c>
      <c r="K41" s="42">
        <v>0.74583333333333324</v>
      </c>
      <c r="L41" s="42">
        <v>0.82361111111111107</v>
      </c>
      <c r="M41" s="42">
        <v>0.90833333333333333</v>
      </c>
      <c r="N41" s="42">
        <v>0.99305555555555547</v>
      </c>
      <c r="O41" s="42">
        <v>7.4999999999999997E-2</v>
      </c>
      <c r="P41" s="42">
        <v>0.15972222222222224</v>
      </c>
      <c r="Q41" s="42">
        <v>0.24236111111111111</v>
      </c>
    </row>
    <row r="42" spans="1:17" x14ac:dyDescent="0.25">
      <c r="E42" s="39">
        <v>21</v>
      </c>
      <c r="F42" s="31">
        <v>0.32916666666666666</v>
      </c>
      <c r="G42" s="31">
        <v>0.4145833333333333</v>
      </c>
      <c r="H42" s="31">
        <v>0.49513888888888885</v>
      </c>
      <c r="I42" s="31">
        <v>0.57708333333333328</v>
      </c>
      <c r="J42" s="31">
        <v>0.66041666666666665</v>
      </c>
      <c r="K42" s="31">
        <v>0.74791666666666667</v>
      </c>
      <c r="L42" s="31">
        <v>0.82777777777777783</v>
      </c>
      <c r="M42" s="31">
        <v>0.91319444444444453</v>
      </c>
      <c r="N42" s="31">
        <v>0.99791666666666667</v>
      </c>
      <c r="O42" s="31">
        <v>7.9861111111111105E-2</v>
      </c>
      <c r="P42" s="31">
        <v>0.16458333333333333</v>
      </c>
      <c r="Q42" s="31">
        <v>0.24722222222222223</v>
      </c>
    </row>
    <row r="43" spans="1:17" x14ac:dyDescent="0.25">
      <c r="E43" s="39">
        <v>22</v>
      </c>
      <c r="F43" s="31">
        <v>0.33263888888888887</v>
      </c>
      <c r="G43" s="31">
        <v>0.41597222222222219</v>
      </c>
      <c r="H43" s="31">
        <v>0.5</v>
      </c>
      <c r="I43" s="31">
        <v>0.58124999999999993</v>
      </c>
      <c r="J43" s="31">
        <v>0.66180555555555554</v>
      </c>
      <c r="K43" s="31">
        <v>0.74930555555555556</v>
      </c>
      <c r="L43" s="31">
        <v>0.83124999999999993</v>
      </c>
      <c r="M43" s="31">
        <v>0.91666666666666663</v>
      </c>
      <c r="N43" s="31">
        <v>0.99930555555555556</v>
      </c>
      <c r="O43" s="31">
        <v>8.3333333333333329E-2</v>
      </c>
      <c r="P43" s="31">
        <v>0.16805555555555554</v>
      </c>
      <c r="Q43" s="31">
        <v>0.25</v>
      </c>
    </row>
    <row r="44" spans="1:17" x14ac:dyDescent="0.25">
      <c r="E44" s="39">
        <v>23</v>
      </c>
      <c r="F44" s="31">
        <v>0.3354166666666667</v>
      </c>
      <c r="G44" s="31">
        <v>0.41875000000000001</v>
      </c>
      <c r="H44" s="31">
        <v>0.50277777777777777</v>
      </c>
      <c r="I44" s="31">
        <v>0.58402777777777781</v>
      </c>
      <c r="J44" s="31">
        <v>0.66597222222222219</v>
      </c>
      <c r="K44" s="31">
        <v>0.75347222222222221</v>
      </c>
      <c r="L44" s="31">
        <v>0.8340277777777777</v>
      </c>
      <c r="M44" s="31">
        <v>0.91875000000000007</v>
      </c>
      <c r="N44" s="31">
        <v>3.472222222222222E-3</v>
      </c>
      <c r="O44" s="31">
        <v>8.5416666666666655E-2</v>
      </c>
      <c r="P44" s="31">
        <v>0.17013888888888887</v>
      </c>
      <c r="Q44" s="31">
        <v>0.25277777777777777</v>
      </c>
    </row>
    <row r="45" spans="1:17" x14ac:dyDescent="0.25">
      <c r="E45" s="39">
        <v>24</v>
      </c>
      <c r="F45" s="31">
        <v>0.33819444444444446</v>
      </c>
      <c r="G45" s="31">
        <v>0.42222222222222222</v>
      </c>
      <c r="H45" s="31">
        <v>0.50486111111111109</v>
      </c>
      <c r="I45" s="31">
        <v>0.58750000000000002</v>
      </c>
      <c r="J45" s="31">
        <v>0.66875000000000007</v>
      </c>
      <c r="K45" s="31">
        <v>0.75624999999999998</v>
      </c>
      <c r="L45" s="31">
        <v>0.83750000000000002</v>
      </c>
      <c r="M45" s="31">
        <v>0.92152777777777783</v>
      </c>
      <c r="N45" s="31">
        <v>6.2499999999999995E-3</v>
      </c>
      <c r="O45" s="31">
        <v>8.7500000000000008E-2</v>
      </c>
      <c r="P45" s="31">
        <v>0.17291666666666669</v>
      </c>
      <c r="Q45" s="31">
        <v>0.25555555555555559</v>
      </c>
    </row>
    <row r="46" spans="1:17" x14ac:dyDescent="0.25">
      <c r="E46" s="24">
        <v>25</v>
      </c>
      <c r="F46" s="42">
        <v>0.34097222222222223</v>
      </c>
      <c r="G46" s="42">
        <v>0.42569444444444443</v>
      </c>
      <c r="H46" s="42">
        <v>0.50555555555555554</v>
      </c>
      <c r="I46" s="42">
        <v>0.59027777777777779</v>
      </c>
      <c r="J46" s="42">
        <v>0.67222222222222217</v>
      </c>
      <c r="K46" s="42">
        <v>0.7597222222222223</v>
      </c>
      <c r="L46" s="42">
        <v>0.83958333333333324</v>
      </c>
      <c r="M46" s="42">
        <v>0.9243055555555556</v>
      </c>
      <c r="N46" s="42">
        <v>9.0277777777777787E-3</v>
      </c>
      <c r="O46" s="42">
        <v>9.0972222222222218E-2</v>
      </c>
      <c r="P46" s="42">
        <v>0.17569444444444446</v>
      </c>
      <c r="Q46" s="42">
        <v>0.25833333333333336</v>
      </c>
    </row>
    <row r="47" spans="1:17" x14ac:dyDescent="0.25">
      <c r="E47" s="39">
        <v>26</v>
      </c>
      <c r="F47" s="31">
        <v>0.34375</v>
      </c>
      <c r="G47" s="31">
        <v>0.4284722222222222</v>
      </c>
      <c r="H47" s="31">
        <v>0.50694444444444442</v>
      </c>
      <c r="I47" s="31">
        <v>0.59305555555555556</v>
      </c>
      <c r="J47" s="31">
        <v>0.67499999999999993</v>
      </c>
      <c r="K47" s="31">
        <v>0.76250000000000007</v>
      </c>
      <c r="L47" s="31">
        <v>0.84305555555555556</v>
      </c>
      <c r="M47" s="31">
        <v>0.92708333333333337</v>
      </c>
      <c r="N47" s="31">
        <v>1.1805555555555555E-2</v>
      </c>
      <c r="O47" s="31">
        <v>9.4444444444444442E-2</v>
      </c>
      <c r="P47" s="31">
        <v>0.17916666666666667</v>
      </c>
      <c r="Q47" s="31">
        <v>0.26180555555555557</v>
      </c>
    </row>
    <row r="48" spans="1:17" x14ac:dyDescent="0.25">
      <c r="E48" s="39">
        <v>27</v>
      </c>
      <c r="F48" s="31">
        <v>0.34652777777777777</v>
      </c>
      <c r="G48" s="31">
        <v>0.43124999999999997</v>
      </c>
      <c r="H48" s="31">
        <v>0.50972222222222219</v>
      </c>
      <c r="I48" s="31">
        <v>0.59583333333333333</v>
      </c>
      <c r="J48" s="31">
        <v>0.6777777777777777</v>
      </c>
      <c r="K48" s="31">
        <v>0.76527777777777783</v>
      </c>
      <c r="L48" s="31">
        <v>0.84513888888888899</v>
      </c>
      <c r="M48" s="31">
        <v>0.92986111111111114</v>
      </c>
      <c r="N48" s="31">
        <v>1.5277777777777777E-2</v>
      </c>
      <c r="O48" s="31">
        <v>0.10347222222222223</v>
      </c>
      <c r="P48" s="31">
        <v>0.18124999999999999</v>
      </c>
      <c r="Q48" s="31">
        <v>0.2638888888888889</v>
      </c>
    </row>
    <row r="49" spans="5:17" x14ac:dyDescent="0.25">
      <c r="E49" s="39">
        <v>28</v>
      </c>
      <c r="F49" s="31">
        <v>0.34930555555555554</v>
      </c>
      <c r="G49" s="31">
        <v>0.43402777777777773</v>
      </c>
      <c r="H49" s="31">
        <v>0.51388888888888895</v>
      </c>
      <c r="I49" s="31">
        <v>0.59861111111111109</v>
      </c>
      <c r="J49" s="31">
        <v>0.68055555555555547</v>
      </c>
      <c r="K49" s="31">
        <v>0.7680555555555556</v>
      </c>
      <c r="L49" s="31">
        <v>0.84861111111111109</v>
      </c>
      <c r="M49" s="31">
        <v>0.93263888888888891</v>
      </c>
      <c r="N49" s="31">
        <v>1.8055555555555557E-2</v>
      </c>
      <c r="O49" s="31">
        <v>9.930555555555555E-2</v>
      </c>
      <c r="P49" s="31">
        <v>0.18402777777777779</v>
      </c>
      <c r="Q49" s="31">
        <v>0.26597222222222222</v>
      </c>
    </row>
    <row r="50" spans="5:17" x14ac:dyDescent="0.25">
      <c r="E50" s="39">
        <v>29</v>
      </c>
      <c r="F50" s="31">
        <v>0.35138888888888892</v>
      </c>
      <c r="G50" s="31">
        <v>0.4368055555555555</v>
      </c>
      <c r="H50" s="31">
        <v>0.51597222222222217</v>
      </c>
      <c r="I50" s="31">
        <v>0.60138888888888886</v>
      </c>
      <c r="J50" s="31">
        <v>0.68333333333333324</v>
      </c>
      <c r="K50" s="31">
        <v>0.77083333333333337</v>
      </c>
      <c r="L50" s="31">
        <v>0.85069444444444453</v>
      </c>
      <c r="M50" s="31">
        <v>0.93472222222222223</v>
      </c>
      <c r="N50" s="31">
        <v>2.013888888888889E-2</v>
      </c>
      <c r="O50" s="31">
        <v>0.10208333333333335</v>
      </c>
      <c r="P50" s="31">
        <v>0.18680555555555556</v>
      </c>
      <c r="Q50" s="31">
        <v>0.26874999999999999</v>
      </c>
    </row>
    <row r="51" spans="5:17" x14ac:dyDescent="0.25">
      <c r="E51" s="24">
        <v>30</v>
      </c>
      <c r="F51" s="42">
        <v>0.35416666666666669</v>
      </c>
      <c r="G51" s="42"/>
      <c r="H51" s="42">
        <v>0.5180555555555556</v>
      </c>
      <c r="I51" s="42">
        <v>0.60347222222222219</v>
      </c>
      <c r="J51" s="42">
        <v>0.68611111111111101</v>
      </c>
      <c r="K51" s="42">
        <v>0.7729166666666667</v>
      </c>
      <c r="L51" s="42">
        <v>0.8534722222222223</v>
      </c>
      <c r="M51" s="42">
        <v>0.9375</v>
      </c>
      <c r="N51" s="42">
        <v>2.361111111111111E-2</v>
      </c>
      <c r="O51" s="42">
        <v>0.10555555555555556</v>
      </c>
      <c r="P51" s="42">
        <v>0.18958333333333333</v>
      </c>
      <c r="Q51" s="42">
        <v>0.27152777777777776</v>
      </c>
    </row>
    <row r="52" spans="5:17" x14ac:dyDescent="0.25">
      <c r="E52" s="39">
        <v>31</v>
      </c>
      <c r="F52" s="31">
        <v>0.35694444444444445</v>
      </c>
      <c r="G52" s="31"/>
      <c r="H52" s="31">
        <v>0.52083333333333337</v>
      </c>
      <c r="I52" s="31"/>
      <c r="J52" s="31">
        <v>0.68819444444444444</v>
      </c>
      <c r="K52" s="31"/>
      <c r="L52" s="31">
        <v>0.85625000000000007</v>
      </c>
      <c r="M52" s="31">
        <v>0.94097222222222221</v>
      </c>
      <c r="N52" s="31"/>
      <c r="O52" s="31">
        <v>0.10833333333333334</v>
      </c>
      <c r="P52" s="31"/>
      <c r="Q52" s="31">
        <v>0.27430555555555552</v>
      </c>
    </row>
  </sheetData>
  <sheetProtection algorithmName="SHA-512" hashValue="Bcj49+R5dBDsdrbtI+ReC04V/NoreScYtSc3yvPEjj3n8gH7b3EtlefVAi5rkFkag2O6RF6f1W2n2vP0zQYGew==" saltValue="yfdiLAhX3rxzCtd1oPV6jw==" spinCount="100000" sheet="1" objects="1" scenarios="1" selectLockedCells="1"/>
  <mergeCells count="2">
    <mergeCell ref="F3:I3"/>
    <mergeCell ref="K3:M3"/>
  </mergeCells>
  <dataValidations count="2">
    <dataValidation type="date" allowBlank="1" showInputMessage="1" showErrorMessage="1" sqref="C7" xr:uid="{A7562D9E-864B-4865-B4CF-305BE210DB93}">
      <formula1>1</formula1>
      <formula2>401769</formula2>
    </dataValidation>
    <dataValidation type="time" allowBlank="1" showInputMessage="1" showErrorMessage="1" sqref="C8" xr:uid="{89882247-2742-4023-BC07-B8D9DA1234C5}">
      <formula1>0</formula1>
      <formula2>0.999988425925926</formula2>
    </dataValidation>
  </dataValidations>
  <printOptions horizontalCentered="1"/>
  <pageMargins left="0.11811023622047245" right="0.11811023622047245" top="0.15748031496062992" bottom="0.15748031496062992" header="0.11811023622047245" footer="0.1181102362204724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643BB-0D54-4582-BE2D-6225BE23A3A1}">
  <dimension ref="A1:C185"/>
  <sheetViews>
    <sheetView showGridLines="0" zoomScale="110" zoomScaleNormal="110" workbookViewId="0">
      <selection activeCell="B4" sqref="B4"/>
    </sheetView>
  </sheetViews>
  <sheetFormatPr baseColWidth="10" defaultRowHeight="14.55" x14ac:dyDescent="0.25"/>
  <cols>
    <col min="1" max="1" width="7" customWidth="1"/>
    <col min="2" max="2" width="23.625" style="13" customWidth="1"/>
    <col min="3" max="3" width="16.75" style="14" bestFit="1" customWidth="1"/>
  </cols>
  <sheetData>
    <row r="1" spans="1:3" ht="22.85" x14ac:dyDescent="0.25">
      <c r="A1" s="3" t="s">
        <v>62</v>
      </c>
    </row>
    <row r="4" spans="1:3" ht="15.75" x14ac:dyDescent="0.25">
      <c r="B4" s="21" t="s">
        <v>51</v>
      </c>
      <c r="C4" s="22" t="s">
        <v>54</v>
      </c>
    </row>
    <row r="5" spans="1:3" ht="15.1" x14ac:dyDescent="0.25">
      <c r="B5" s="17">
        <v>6011</v>
      </c>
      <c r="C5" s="18">
        <v>1</v>
      </c>
    </row>
    <row r="6" spans="1:3" ht="15.1" x14ac:dyDescent="0.25">
      <c r="B6" s="17">
        <v>6119.958333333333</v>
      </c>
      <c r="C6" s="18">
        <v>0</v>
      </c>
    </row>
    <row r="7" spans="1:3" ht="15.1" x14ac:dyDescent="0.25">
      <c r="B7" s="17">
        <v>6294</v>
      </c>
      <c r="C7" s="18">
        <v>1</v>
      </c>
    </row>
    <row r="8" spans="1:3" ht="15.1" x14ac:dyDescent="0.25">
      <c r="B8" s="17">
        <v>6490.958333333333</v>
      </c>
      <c r="C8" s="18">
        <v>0</v>
      </c>
    </row>
    <row r="9" spans="1:3" ht="15.1" x14ac:dyDescent="0.25">
      <c r="B9" s="17">
        <v>6644</v>
      </c>
      <c r="C9" s="18">
        <v>1</v>
      </c>
    </row>
    <row r="10" spans="1:3" ht="15.1" x14ac:dyDescent="0.25">
      <c r="B10" s="17">
        <v>6854.958333333333</v>
      </c>
      <c r="C10" s="18">
        <v>0</v>
      </c>
    </row>
    <row r="11" spans="1:3" ht="15.1" x14ac:dyDescent="0.25">
      <c r="B11" s="17">
        <v>7001</v>
      </c>
      <c r="C11" s="18">
        <v>1</v>
      </c>
    </row>
    <row r="12" spans="1:3" ht="15.1" x14ac:dyDescent="0.25">
      <c r="B12" s="17">
        <v>7218.958333333333</v>
      </c>
      <c r="C12" s="18">
        <v>0</v>
      </c>
    </row>
    <row r="13" spans="1:3" ht="15.1" x14ac:dyDescent="0.25">
      <c r="B13" s="17">
        <v>7351</v>
      </c>
      <c r="C13" s="18">
        <v>1</v>
      </c>
    </row>
    <row r="14" spans="1:3" ht="15.1" x14ac:dyDescent="0.25">
      <c r="B14" s="17">
        <v>7602.958333333333</v>
      </c>
      <c r="C14" s="18">
        <v>0</v>
      </c>
    </row>
    <row r="15" spans="1:3" ht="15.1" x14ac:dyDescent="0.25">
      <c r="B15" s="17">
        <v>7745</v>
      </c>
      <c r="C15" s="18">
        <v>1</v>
      </c>
    </row>
    <row r="16" spans="1:3" ht="15.1" x14ac:dyDescent="0.25">
      <c r="B16" s="17">
        <v>7969.958333333333</v>
      </c>
      <c r="C16" s="18">
        <v>0</v>
      </c>
    </row>
    <row r="17" spans="2:3" ht="15.1" x14ac:dyDescent="0.25">
      <c r="B17" s="17">
        <v>8121</v>
      </c>
      <c r="C17" s="18">
        <v>1</v>
      </c>
    </row>
    <row r="18" spans="2:3" ht="15.75" customHeight="1" x14ac:dyDescent="0.25">
      <c r="B18" s="17">
        <v>8316.9583333333339</v>
      </c>
      <c r="C18" s="18">
        <v>0</v>
      </c>
    </row>
    <row r="19" spans="2:3" ht="15.1" x14ac:dyDescent="0.25">
      <c r="B19" s="17">
        <v>8548</v>
      </c>
      <c r="C19" s="18">
        <v>1</v>
      </c>
    </row>
    <row r="20" spans="2:3" ht="15.1" x14ac:dyDescent="0.25">
      <c r="B20" s="17">
        <v>8680.9583333333339</v>
      </c>
      <c r="C20" s="18">
        <v>0</v>
      </c>
    </row>
    <row r="21" spans="2:3" ht="15.1" x14ac:dyDescent="0.25">
      <c r="B21" s="17">
        <v>8856</v>
      </c>
      <c r="C21" s="18">
        <v>1</v>
      </c>
    </row>
    <row r="22" spans="2:3" ht="15.1" x14ac:dyDescent="0.25">
      <c r="B22" s="17">
        <v>9044.9583333333339</v>
      </c>
      <c r="C22" s="18">
        <v>0</v>
      </c>
    </row>
    <row r="23" spans="2:3" ht="15.1" x14ac:dyDescent="0.25">
      <c r="B23" s="17">
        <v>9227</v>
      </c>
      <c r="C23" s="18">
        <v>1</v>
      </c>
    </row>
    <row r="24" spans="2:3" ht="15.1" x14ac:dyDescent="0.25">
      <c r="B24" s="17">
        <v>9408.9583333333339</v>
      </c>
      <c r="C24" s="18">
        <v>0</v>
      </c>
    </row>
    <row r="25" spans="2:3" ht="15.1" x14ac:dyDescent="0.25">
      <c r="B25" s="17">
        <v>9605</v>
      </c>
      <c r="C25" s="18">
        <v>1</v>
      </c>
    </row>
    <row r="26" spans="2:3" ht="15.1" x14ac:dyDescent="0.25">
      <c r="B26" s="17">
        <v>9772.9583333333339</v>
      </c>
      <c r="C26" s="18">
        <v>0</v>
      </c>
    </row>
    <row r="27" spans="2:3" ht="15.1" x14ac:dyDescent="0.25">
      <c r="B27" s="17">
        <v>9962</v>
      </c>
      <c r="C27" s="18">
        <v>1</v>
      </c>
    </row>
    <row r="28" spans="2:3" ht="15.1" x14ac:dyDescent="0.25">
      <c r="B28" s="17">
        <v>10136.958333333334</v>
      </c>
      <c r="C28" s="18">
        <v>0</v>
      </c>
    </row>
    <row r="29" spans="2:3" ht="15.1" x14ac:dyDescent="0.25">
      <c r="B29" s="17">
        <v>10333</v>
      </c>
      <c r="C29" s="18">
        <v>1</v>
      </c>
    </row>
    <row r="30" spans="2:3" ht="15.1" x14ac:dyDescent="0.25">
      <c r="B30" s="17">
        <v>10507.958333333334</v>
      </c>
      <c r="C30" s="18">
        <v>0</v>
      </c>
    </row>
    <row r="31" spans="2:3" ht="15.1" x14ac:dyDescent="0.25">
      <c r="B31" s="17">
        <v>10704</v>
      </c>
      <c r="C31" s="18">
        <v>1</v>
      </c>
    </row>
    <row r="32" spans="2:3" ht="15.1" x14ac:dyDescent="0.25">
      <c r="B32" s="17">
        <v>10871.958333333334</v>
      </c>
      <c r="C32" s="18">
        <v>0</v>
      </c>
    </row>
    <row r="33" spans="2:3" x14ac:dyDescent="0.25">
      <c r="B33" s="17">
        <v>11061</v>
      </c>
      <c r="C33" s="18">
        <v>1</v>
      </c>
    </row>
    <row r="34" spans="2:3" x14ac:dyDescent="0.25">
      <c r="B34" s="17">
        <v>11235.958333333334</v>
      </c>
      <c r="C34" s="18">
        <v>0</v>
      </c>
    </row>
    <row r="35" spans="2:3" x14ac:dyDescent="0.25">
      <c r="B35" s="17">
        <v>11432</v>
      </c>
      <c r="C35" s="18">
        <v>1</v>
      </c>
    </row>
    <row r="36" spans="2:3" x14ac:dyDescent="0.25">
      <c r="B36" s="17">
        <v>11599.958333333334</v>
      </c>
      <c r="C36" s="18">
        <v>0</v>
      </c>
    </row>
    <row r="37" spans="2:3" x14ac:dyDescent="0.25">
      <c r="B37" s="17">
        <v>11782</v>
      </c>
      <c r="C37" s="18">
        <v>1</v>
      </c>
    </row>
    <row r="38" spans="2:3" x14ac:dyDescent="0.25">
      <c r="B38" s="17">
        <v>11963.958333333334</v>
      </c>
      <c r="C38" s="18">
        <v>0</v>
      </c>
    </row>
    <row r="39" spans="2:3" x14ac:dyDescent="0.25">
      <c r="B39" s="17">
        <v>12139</v>
      </c>
      <c r="C39" s="18">
        <v>1</v>
      </c>
    </row>
    <row r="40" spans="2:3" x14ac:dyDescent="0.25">
      <c r="B40" s="17">
        <v>12334.958333333334</v>
      </c>
      <c r="C40" s="18">
        <v>0</v>
      </c>
    </row>
    <row r="41" spans="2:3" x14ac:dyDescent="0.25">
      <c r="B41" s="17">
        <v>12517</v>
      </c>
      <c r="C41" s="18">
        <v>1</v>
      </c>
    </row>
    <row r="42" spans="2:3" x14ac:dyDescent="0.25">
      <c r="B42" s="17">
        <v>12698.958333333334</v>
      </c>
      <c r="C42" s="18">
        <v>0</v>
      </c>
    </row>
    <row r="43" spans="2:3" x14ac:dyDescent="0.25">
      <c r="B43" s="17">
        <v>12874</v>
      </c>
      <c r="C43" s="18">
        <v>1</v>
      </c>
    </row>
    <row r="44" spans="2:3" x14ac:dyDescent="0.25">
      <c r="B44" s="17">
        <v>13062.958333333334</v>
      </c>
      <c r="C44" s="18">
        <v>0</v>
      </c>
    </row>
    <row r="45" spans="2:3" x14ac:dyDescent="0.25">
      <c r="B45" s="17">
        <v>13259</v>
      </c>
      <c r="C45" s="18">
        <v>1</v>
      </c>
    </row>
    <row r="46" spans="2:3" x14ac:dyDescent="0.25">
      <c r="B46" s="17">
        <v>13426.958333333334</v>
      </c>
      <c r="C46" s="18">
        <v>0</v>
      </c>
    </row>
    <row r="47" spans="2:3" x14ac:dyDescent="0.25">
      <c r="B47" s="17">
        <v>13609</v>
      </c>
      <c r="C47" s="18">
        <v>1</v>
      </c>
    </row>
    <row r="48" spans="2:3" x14ac:dyDescent="0.25">
      <c r="B48" s="17">
        <v>13790.958333333334</v>
      </c>
      <c r="C48" s="18">
        <v>0</v>
      </c>
    </row>
    <row r="49" spans="2:3" x14ac:dyDescent="0.25">
      <c r="B49" s="17">
        <v>13966</v>
      </c>
      <c r="C49" s="18">
        <v>1</v>
      </c>
    </row>
    <row r="50" spans="2:3" x14ac:dyDescent="0.25">
      <c r="B50" s="17">
        <v>14154.958333333334</v>
      </c>
      <c r="C50" s="18">
        <v>0</v>
      </c>
    </row>
    <row r="51" spans="2:3" x14ac:dyDescent="0.25">
      <c r="B51" s="17">
        <v>14351</v>
      </c>
      <c r="C51" s="18">
        <v>1</v>
      </c>
    </row>
    <row r="52" spans="2:3" x14ac:dyDescent="0.25">
      <c r="B52" s="17">
        <v>14567.958333333334</v>
      </c>
      <c r="C52" s="18">
        <v>0</v>
      </c>
    </row>
    <row r="53" spans="2:3" x14ac:dyDescent="0.25">
      <c r="B53" s="17">
        <v>14666.125</v>
      </c>
      <c r="C53" s="18">
        <v>1</v>
      </c>
    </row>
    <row r="54" spans="2:3" x14ac:dyDescent="0.25">
      <c r="B54" s="17">
        <v>14777</v>
      </c>
      <c r="C54" s="18">
        <v>2</v>
      </c>
    </row>
    <row r="55" spans="2:3" x14ac:dyDescent="0.25">
      <c r="B55" s="17">
        <v>15794.125</v>
      </c>
      <c r="C55" s="18">
        <v>2</v>
      </c>
    </row>
    <row r="56" spans="2:3" x14ac:dyDescent="0.25">
      <c r="B56" s="17">
        <v>15983.083333333334</v>
      </c>
      <c r="C56" s="18">
        <v>1</v>
      </c>
    </row>
    <row r="57" spans="2:3" x14ac:dyDescent="0.25">
      <c r="B57" s="17">
        <v>16165.125</v>
      </c>
      <c r="C57" s="18">
        <v>2</v>
      </c>
    </row>
    <row r="58" spans="2:3" x14ac:dyDescent="0.25">
      <c r="B58" s="17">
        <v>16309</v>
      </c>
      <c r="C58" s="18">
        <v>2</v>
      </c>
    </row>
    <row r="59" spans="2:3" x14ac:dyDescent="0.25">
      <c r="B59" s="17">
        <v>16353</v>
      </c>
      <c r="C59" s="18">
        <v>1</v>
      </c>
    </row>
    <row r="60" spans="2:3" x14ac:dyDescent="0.25">
      <c r="B60" s="17">
        <v>16529.125</v>
      </c>
      <c r="C60" s="18">
        <v>2</v>
      </c>
    </row>
    <row r="61" spans="2:3" x14ac:dyDescent="0.25">
      <c r="B61" s="17">
        <v>16696.083333333332</v>
      </c>
      <c r="C61" s="18">
        <v>1</v>
      </c>
    </row>
    <row r="62" spans="2:3" x14ac:dyDescent="0.25">
      <c r="B62" s="17">
        <v>27847.083333333332</v>
      </c>
      <c r="C62" s="18">
        <v>2</v>
      </c>
    </row>
    <row r="63" spans="2:3" x14ac:dyDescent="0.25">
      <c r="B63" s="17">
        <v>28029</v>
      </c>
      <c r="C63" s="18">
        <v>1</v>
      </c>
    </row>
    <row r="64" spans="2:3" x14ac:dyDescent="0.25">
      <c r="B64" s="17">
        <v>28218.125</v>
      </c>
      <c r="C64" s="18">
        <v>2</v>
      </c>
    </row>
    <row r="65" spans="2:3" x14ac:dyDescent="0.25">
      <c r="B65" s="17">
        <v>28393.083333333332</v>
      </c>
      <c r="C65" s="18">
        <v>1</v>
      </c>
    </row>
    <row r="66" spans="2:3" x14ac:dyDescent="0.25">
      <c r="B66" s="17">
        <v>28582.125</v>
      </c>
      <c r="C66" s="18">
        <v>2</v>
      </c>
    </row>
    <row r="67" spans="2:3" x14ac:dyDescent="0.25">
      <c r="B67" s="17">
        <v>28764.083333333332</v>
      </c>
      <c r="C67" s="18">
        <v>1</v>
      </c>
    </row>
    <row r="68" spans="2:3" x14ac:dyDescent="0.25">
      <c r="B68" s="17">
        <v>28946.125</v>
      </c>
      <c r="C68" s="18">
        <v>2</v>
      </c>
    </row>
    <row r="69" spans="2:3" x14ac:dyDescent="0.25">
      <c r="B69" s="17">
        <v>29128.083333333332</v>
      </c>
      <c r="C69" s="18">
        <v>1</v>
      </c>
    </row>
    <row r="70" spans="2:3" x14ac:dyDescent="0.25">
      <c r="B70" s="17">
        <v>29317.125</v>
      </c>
      <c r="C70" s="18">
        <v>2</v>
      </c>
    </row>
    <row r="71" spans="2:3" x14ac:dyDescent="0.25">
      <c r="B71" s="17">
        <v>29492.083333333332</v>
      </c>
      <c r="C71" s="18">
        <v>1</v>
      </c>
    </row>
    <row r="72" spans="2:3" x14ac:dyDescent="0.25">
      <c r="B72" s="17">
        <v>29674.125</v>
      </c>
      <c r="C72" s="18">
        <v>2</v>
      </c>
    </row>
    <row r="73" spans="2:3" x14ac:dyDescent="0.25">
      <c r="B73" s="17">
        <v>29856.083333333332</v>
      </c>
      <c r="C73" s="18">
        <v>1</v>
      </c>
    </row>
    <row r="74" spans="2:3" x14ac:dyDescent="0.25">
      <c r="B74" s="17">
        <v>30038.125</v>
      </c>
      <c r="C74" s="18">
        <v>2</v>
      </c>
    </row>
    <row r="75" spans="2:3" x14ac:dyDescent="0.25">
      <c r="B75" s="17">
        <v>30220.083333333332</v>
      </c>
      <c r="C75" s="18">
        <v>1</v>
      </c>
    </row>
    <row r="76" spans="2:3" x14ac:dyDescent="0.25">
      <c r="B76" s="17">
        <v>30402.125</v>
      </c>
      <c r="C76" s="18">
        <v>2</v>
      </c>
    </row>
    <row r="77" spans="2:3" x14ac:dyDescent="0.25">
      <c r="B77" s="17">
        <v>30584.083333333332</v>
      </c>
      <c r="C77" s="18">
        <v>1</v>
      </c>
    </row>
    <row r="78" spans="2:3" x14ac:dyDescent="0.25">
      <c r="B78" s="17">
        <v>30766.125</v>
      </c>
      <c r="C78" s="18">
        <v>2</v>
      </c>
    </row>
    <row r="79" spans="2:3" x14ac:dyDescent="0.25">
      <c r="B79" s="17">
        <v>30955.083333333332</v>
      </c>
      <c r="C79" s="18">
        <v>1</v>
      </c>
    </row>
    <row r="80" spans="2:3" x14ac:dyDescent="0.25">
      <c r="B80" s="17">
        <v>31137.125</v>
      </c>
      <c r="C80" s="18">
        <v>2</v>
      </c>
    </row>
    <row r="81" spans="2:3" x14ac:dyDescent="0.25">
      <c r="B81" s="17">
        <v>31319.083333333332</v>
      </c>
      <c r="C81" s="18">
        <v>1</v>
      </c>
    </row>
    <row r="82" spans="2:3" x14ac:dyDescent="0.25">
      <c r="B82" s="17">
        <v>31501.125</v>
      </c>
      <c r="C82" s="18">
        <v>2</v>
      </c>
    </row>
    <row r="83" spans="2:3" x14ac:dyDescent="0.25">
      <c r="B83" s="17">
        <v>31683.083333333332</v>
      </c>
      <c r="C83" s="18">
        <v>1</v>
      </c>
    </row>
    <row r="84" spans="2:3" x14ac:dyDescent="0.25">
      <c r="B84" s="17">
        <v>31865.125</v>
      </c>
      <c r="C84" s="18">
        <v>2</v>
      </c>
    </row>
    <row r="85" spans="2:3" x14ac:dyDescent="0.25">
      <c r="B85" s="17">
        <v>32047.083333333332</v>
      </c>
      <c r="C85" s="18">
        <v>1</v>
      </c>
    </row>
    <row r="86" spans="2:3" x14ac:dyDescent="0.25">
      <c r="B86" s="17">
        <v>32229.125</v>
      </c>
      <c r="C86" s="18">
        <v>2</v>
      </c>
    </row>
    <row r="87" spans="2:3" x14ac:dyDescent="0.25">
      <c r="B87" s="17">
        <v>32411.083333333332</v>
      </c>
      <c r="C87" s="18">
        <v>1</v>
      </c>
    </row>
    <row r="88" spans="2:3" x14ac:dyDescent="0.25">
      <c r="B88" s="17">
        <v>32593.125</v>
      </c>
      <c r="C88" s="18">
        <v>2</v>
      </c>
    </row>
    <row r="89" spans="2:3" x14ac:dyDescent="0.25">
      <c r="B89" s="17">
        <v>32775.083333333336</v>
      </c>
      <c r="C89" s="18">
        <v>1</v>
      </c>
    </row>
    <row r="90" spans="2:3" x14ac:dyDescent="0.25">
      <c r="B90" s="17">
        <v>32957.125</v>
      </c>
      <c r="C90" s="18">
        <v>2</v>
      </c>
    </row>
    <row r="91" spans="2:3" x14ac:dyDescent="0.25">
      <c r="B91" s="17">
        <v>33146.083333333336</v>
      </c>
      <c r="C91" s="18">
        <v>1</v>
      </c>
    </row>
    <row r="92" spans="2:3" x14ac:dyDescent="0.25">
      <c r="B92" s="17">
        <v>33328.125</v>
      </c>
      <c r="C92" s="18">
        <v>2</v>
      </c>
    </row>
    <row r="93" spans="2:3" x14ac:dyDescent="0.25">
      <c r="B93" s="17">
        <v>33510.083333333336</v>
      </c>
      <c r="C93" s="18">
        <v>1</v>
      </c>
    </row>
    <row r="94" spans="2:3" x14ac:dyDescent="0.25">
      <c r="B94" s="17">
        <v>33692.125</v>
      </c>
      <c r="C94" s="18">
        <v>2</v>
      </c>
    </row>
    <row r="95" spans="2:3" x14ac:dyDescent="0.25">
      <c r="B95" s="17">
        <v>33874.083333333336</v>
      </c>
      <c r="C95" s="18">
        <v>1</v>
      </c>
    </row>
    <row r="96" spans="2:3" x14ac:dyDescent="0.25">
      <c r="B96" s="17">
        <v>34056.125</v>
      </c>
      <c r="C96" s="18">
        <v>2</v>
      </c>
    </row>
    <row r="97" spans="2:3" x14ac:dyDescent="0.25">
      <c r="B97" s="17">
        <v>34238.083333333336</v>
      </c>
      <c r="C97" s="18">
        <v>1</v>
      </c>
    </row>
    <row r="98" spans="2:3" x14ac:dyDescent="0.25">
      <c r="B98" s="17">
        <v>34420.125</v>
      </c>
      <c r="C98" s="18">
        <v>2</v>
      </c>
    </row>
    <row r="99" spans="2:3" x14ac:dyDescent="0.25">
      <c r="B99" s="17">
        <v>34602.083333333336</v>
      </c>
      <c r="C99" s="18">
        <v>1</v>
      </c>
    </row>
    <row r="100" spans="2:3" x14ac:dyDescent="0.25">
      <c r="B100" s="17">
        <v>34784.125</v>
      </c>
      <c r="C100" s="18">
        <v>2</v>
      </c>
    </row>
    <row r="101" spans="2:3" x14ac:dyDescent="0.25">
      <c r="B101" s="17">
        <v>34966.083333333336</v>
      </c>
      <c r="C101" s="18">
        <v>1</v>
      </c>
    </row>
    <row r="102" spans="2:3" x14ac:dyDescent="0.25">
      <c r="B102" s="17">
        <v>35155.125</v>
      </c>
      <c r="C102" s="18">
        <v>2</v>
      </c>
    </row>
    <row r="103" spans="2:3" x14ac:dyDescent="0.25">
      <c r="B103" s="17">
        <v>35365.083333333336</v>
      </c>
      <c r="C103" s="18">
        <v>1</v>
      </c>
    </row>
    <row r="104" spans="2:3" x14ac:dyDescent="0.25">
      <c r="B104" s="17">
        <v>35519.125</v>
      </c>
      <c r="C104" s="18">
        <v>2</v>
      </c>
    </row>
    <row r="105" spans="2:3" x14ac:dyDescent="0.25">
      <c r="B105" s="17">
        <v>35729.083333333336</v>
      </c>
      <c r="C105" s="18">
        <v>1</v>
      </c>
    </row>
    <row r="106" spans="2:3" x14ac:dyDescent="0.25">
      <c r="B106" s="17">
        <v>35883.125</v>
      </c>
      <c r="C106" s="18">
        <v>2</v>
      </c>
    </row>
    <row r="107" spans="2:3" x14ac:dyDescent="0.25">
      <c r="B107" s="17">
        <v>36093.083333333336</v>
      </c>
      <c r="C107" s="18">
        <v>1</v>
      </c>
    </row>
    <row r="108" spans="2:3" x14ac:dyDescent="0.25">
      <c r="B108" s="17">
        <v>36247.125</v>
      </c>
      <c r="C108" s="18">
        <v>2</v>
      </c>
    </row>
    <row r="109" spans="2:3" x14ac:dyDescent="0.25">
      <c r="B109" s="17">
        <v>36464.083333333336</v>
      </c>
      <c r="C109" s="18">
        <v>1</v>
      </c>
    </row>
    <row r="110" spans="2:3" x14ac:dyDescent="0.25">
      <c r="B110" s="17">
        <v>36611.125</v>
      </c>
      <c r="C110" s="18">
        <v>2</v>
      </c>
    </row>
    <row r="111" spans="2:3" x14ac:dyDescent="0.25">
      <c r="B111" s="17">
        <v>36828.083333333336</v>
      </c>
      <c r="C111" s="18">
        <v>1</v>
      </c>
    </row>
    <row r="112" spans="2:3" x14ac:dyDescent="0.25">
      <c r="B112" s="17">
        <v>36975.125</v>
      </c>
      <c r="C112" s="18">
        <v>2</v>
      </c>
    </row>
    <row r="113" spans="2:3" x14ac:dyDescent="0.25">
      <c r="B113" s="17">
        <v>37192.083333333336</v>
      </c>
      <c r="C113" s="18">
        <v>1</v>
      </c>
    </row>
    <row r="114" spans="2:3" x14ac:dyDescent="0.25">
      <c r="B114" s="17">
        <v>37346.125</v>
      </c>
      <c r="C114" s="18">
        <v>2</v>
      </c>
    </row>
    <row r="115" spans="2:3" x14ac:dyDescent="0.25">
      <c r="B115" s="17">
        <v>37556.083333333336</v>
      </c>
      <c r="C115" s="18">
        <v>1</v>
      </c>
    </row>
    <row r="116" spans="2:3" x14ac:dyDescent="0.25">
      <c r="B116" s="17">
        <v>37710.125</v>
      </c>
      <c r="C116" s="18">
        <v>2</v>
      </c>
    </row>
    <row r="117" spans="2:3" x14ac:dyDescent="0.25">
      <c r="B117" s="17">
        <v>37920.083333333336</v>
      </c>
      <c r="C117" s="18">
        <v>1</v>
      </c>
    </row>
    <row r="118" spans="2:3" x14ac:dyDescent="0.25">
      <c r="B118" s="17">
        <v>38074.125</v>
      </c>
      <c r="C118" s="18">
        <v>2</v>
      </c>
    </row>
    <row r="119" spans="2:3" x14ac:dyDescent="0.25">
      <c r="B119" s="17">
        <v>38291.083333333336</v>
      </c>
      <c r="C119" s="18">
        <v>1</v>
      </c>
    </row>
    <row r="120" spans="2:3" x14ac:dyDescent="0.25">
      <c r="B120" s="17">
        <v>38438.125</v>
      </c>
      <c r="C120" s="18">
        <v>2</v>
      </c>
    </row>
    <row r="121" spans="2:3" x14ac:dyDescent="0.25">
      <c r="B121" s="17">
        <v>38655.083333333336</v>
      </c>
      <c r="C121" s="18">
        <v>1</v>
      </c>
    </row>
    <row r="122" spans="2:3" x14ac:dyDescent="0.25">
      <c r="B122" s="17">
        <v>38802.125</v>
      </c>
      <c r="C122" s="18">
        <v>2</v>
      </c>
    </row>
    <row r="123" spans="2:3" x14ac:dyDescent="0.25">
      <c r="B123" s="17">
        <v>39019.083333333336</v>
      </c>
      <c r="C123" s="18">
        <v>1</v>
      </c>
    </row>
    <row r="124" spans="2:3" x14ac:dyDescent="0.25">
      <c r="B124" s="17">
        <v>39166.125</v>
      </c>
      <c r="C124" s="18">
        <v>2</v>
      </c>
    </row>
    <row r="125" spans="2:3" x14ac:dyDescent="0.25">
      <c r="B125" s="17">
        <v>39383.083333333336</v>
      </c>
      <c r="C125" s="18">
        <v>1</v>
      </c>
    </row>
    <row r="126" spans="2:3" x14ac:dyDescent="0.25">
      <c r="B126" s="17">
        <v>39537.125</v>
      </c>
      <c r="C126" s="18">
        <v>2</v>
      </c>
    </row>
    <row r="127" spans="2:3" x14ac:dyDescent="0.25">
      <c r="B127" s="17">
        <v>39747.083333333336</v>
      </c>
      <c r="C127" s="18">
        <v>1</v>
      </c>
    </row>
    <row r="128" spans="2:3" x14ac:dyDescent="0.25">
      <c r="B128" s="17">
        <v>39901.125</v>
      </c>
      <c r="C128" s="18">
        <v>2</v>
      </c>
    </row>
    <row r="129" spans="2:3" x14ac:dyDescent="0.25">
      <c r="B129" s="17">
        <v>40111.083333333336</v>
      </c>
      <c r="C129" s="18">
        <v>1</v>
      </c>
    </row>
    <row r="130" spans="2:3" x14ac:dyDescent="0.25">
      <c r="B130" s="17">
        <v>40265.125</v>
      </c>
      <c r="C130" s="18">
        <v>2</v>
      </c>
    </row>
    <row r="131" spans="2:3" x14ac:dyDescent="0.25">
      <c r="B131" s="17">
        <v>40482.083333333336</v>
      </c>
      <c r="C131" s="18">
        <v>1</v>
      </c>
    </row>
    <row r="132" spans="2:3" x14ac:dyDescent="0.25">
      <c r="B132" s="17">
        <v>40629.125</v>
      </c>
      <c r="C132" s="18">
        <v>2</v>
      </c>
    </row>
    <row r="133" spans="2:3" x14ac:dyDescent="0.25">
      <c r="B133" s="17">
        <v>40846.083333333336</v>
      </c>
      <c r="C133" s="18">
        <v>1</v>
      </c>
    </row>
    <row r="134" spans="2:3" x14ac:dyDescent="0.25">
      <c r="B134" s="17">
        <v>40993.125</v>
      </c>
      <c r="C134" s="18">
        <v>2</v>
      </c>
    </row>
    <row r="135" spans="2:3" x14ac:dyDescent="0.25">
      <c r="B135" s="17">
        <v>41210.083333333336</v>
      </c>
      <c r="C135" s="18">
        <v>1</v>
      </c>
    </row>
    <row r="136" spans="2:3" x14ac:dyDescent="0.25">
      <c r="B136" s="17">
        <v>41364.125</v>
      </c>
      <c r="C136" s="18">
        <v>2</v>
      </c>
    </row>
    <row r="137" spans="2:3" x14ac:dyDescent="0.25">
      <c r="B137" s="17">
        <v>41574.083333333336</v>
      </c>
      <c r="C137" s="18">
        <v>1</v>
      </c>
    </row>
    <row r="138" spans="2:3" x14ac:dyDescent="0.25">
      <c r="B138" s="17">
        <v>41728.125</v>
      </c>
      <c r="C138" s="18">
        <v>2</v>
      </c>
    </row>
    <row r="139" spans="2:3" x14ac:dyDescent="0.25">
      <c r="B139" s="17">
        <v>41938.083333333336</v>
      </c>
      <c r="C139" s="18">
        <v>1</v>
      </c>
    </row>
    <row r="140" spans="2:3" x14ac:dyDescent="0.25">
      <c r="B140" s="17">
        <v>42092.125</v>
      </c>
      <c r="C140" s="18">
        <v>2</v>
      </c>
    </row>
    <row r="141" spans="2:3" x14ac:dyDescent="0.25">
      <c r="B141" s="17">
        <v>42302.083333333336</v>
      </c>
      <c r="C141" s="18">
        <v>1</v>
      </c>
    </row>
    <row r="142" spans="2:3" x14ac:dyDescent="0.25">
      <c r="B142" s="17">
        <v>42456.125</v>
      </c>
      <c r="C142" s="18">
        <v>2</v>
      </c>
    </row>
    <row r="143" spans="2:3" x14ac:dyDescent="0.25">
      <c r="B143" s="17">
        <v>42673.083333333336</v>
      </c>
      <c r="C143" s="18">
        <v>1</v>
      </c>
    </row>
    <row r="144" spans="2:3" x14ac:dyDescent="0.25">
      <c r="B144" s="17">
        <v>42820.125</v>
      </c>
      <c r="C144" s="18">
        <v>2</v>
      </c>
    </row>
    <row r="145" spans="2:3" x14ac:dyDescent="0.25">
      <c r="B145" s="17">
        <v>43037.083333333336</v>
      </c>
      <c r="C145" s="18">
        <v>1</v>
      </c>
    </row>
    <row r="146" spans="2:3" x14ac:dyDescent="0.25">
      <c r="B146" s="17">
        <v>43184.125</v>
      </c>
      <c r="C146" s="18">
        <v>2</v>
      </c>
    </row>
    <row r="147" spans="2:3" x14ac:dyDescent="0.25">
      <c r="B147" s="17">
        <v>43401.083333333336</v>
      </c>
      <c r="C147" s="18">
        <v>1</v>
      </c>
    </row>
    <row r="148" spans="2:3" x14ac:dyDescent="0.25">
      <c r="B148" s="17">
        <v>43555.125</v>
      </c>
      <c r="C148" s="18">
        <v>2</v>
      </c>
    </row>
    <row r="149" spans="2:3" x14ac:dyDescent="0.25">
      <c r="B149" s="17">
        <v>43765.083333333336</v>
      </c>
      <c r="C149" s="18">
        <v>1</v>
      </c>
    </row>
    <row r="150" spans="2:3" x14ac:dyDescent="0.25">
      <c r="B150" s="17">
        <v>43919.125</v>
      </c>
      <c r="C150" s="18">
        <v>2</v>
      </c>
    </row>
    <row r="151" spans="2:3" x14ac:dyDescent="0.25">
      <c r="B151" s="17">
        <v>44129.083333333336</v>
      </c>
      <c r="C151" s="18">
        <v>1</v>
      </c>
    </row>
    <row r="152" spans="2:3" x14ac:dyDescent="0.25">
      <c r="B152" s="17">
        <v>44283.125</v>
      </c>
      <c r="C152" s="18">
        <v>2</v>
      </c>
    </row>
    <row r="153" spans="2:3" x14ac:dyDescent="0.25">
      <c r="B153" s="17">
        <v>44500.083333333336</v>
      </c>
      <c r="C153" s="18">
        <v>1</v>
      </c>
    </row>
    <row r="154" spans="2:3" x14ac:dyDescent="0.25">
      <c r="B154" s="17">
        <v>44647.125</v>
      </c>
      <c r="C154" s="18">
        <v>2</v>
      </c>
    </row>
    <row r="155" spans="2:3" x14ac:dyDescent="0.25">
      <c r="B155" s="17">
        <v>44864.083333333336</v>
      </c>
      <c r="C155" s="18">
        <v>1</v>
      </c>
    </row>
    <row r="156" spans="2:3" x14ac:dyDescent="0.25">
      <c r="B156" s="17">
        <v>45011.125</v>
      </c>
      <c r="C156" s="18">
        <v>2</v>
      </c>
    </row>
    <row r="157" spans="2:3" x14ac:dyDescent="0.25">
      <c r="B157" s="17">
        <v>45228.083333333336</v>
      </c>
      <c r="C157" s="18">
        <v>1</v>
      </c>
    </row>
    <row r="158" spans="2:3" x14ac:dyDescent="0.25">
      <c r="B158" s="17">
        <v>45382.125</v>
      </c>
      <c r="C158" s="18">
        <v>2</v>
      </c>
    </row>
    <row r="159" spans="2:3" x14ac:dyDescent="0.25">
      <c r="B159" s="17">
        <v>45592.083333333336</v>
      </c>
      <c r="C159" s="18">
        <v>1</v>
      </c>
    </row>
    <row r="160" spans="2:3" x14ac:dyDescent="0.25">
      <c r="B160" s="17">
        <v>45746.125</v>
      </c>
      <c r="C160" s="18">
        <v>2</v>
      </c>
    </row>
    <row r="161" spans="2:3" x14ac:dyDescent="0.25">
      <c r="B161" s="17">
        <v>45956.083333333336</v>
      </c>
      <c r="C161" s="18">
        <v>1</v>
      </c>
    </row>
    <row r="162" spans="2:3" x14ac:dyDescent="0.25">
      <c r="B162" s="17">
        <v>46110.125</v>
      </c>
      <c r="C162" s="18">
        <v>2</v>
      </c>
    </row>
    <row r="163" spans="2:3" x14ac:dyDescent="0.25">
      <c r="B163" s="17">
        <v>46320.083333333336</v>
      </c>
      <c r="C163" s="18">
        <v>1</v>
      </c>
    </row>
    <row r="164" spans="2:3" x14ac:dyDescent="0.25">
      <c r="B164" s="17">
        <v>46474.125</v>
      </c>
      <c r="C164" s="18">
        <v>2</v>
      </c>
    </row>
    <row r="165" spans="2:3" x14ac:dyDescent="0.25">
      <c r="B165" s="17">
        <v>46691.083333333336</v>
      </c>
      <c r="C165" s="18">
        <v>1</v>
      </c>
    </row>
    <row r="166" spans="2:3" x14ac:dyDescent="0.25">
      <c r="B166" s="17">
        <v>46838.125</v>
      </c>
      <c r="C166" s="18">
        <v>2</v>
      </c>
    </row>
    <row r="167" spans="2:3" x14ac:dyDescent="0.25">
      <c r="B167" s="17">
        <v>47055.083333333336</v>
      </c>
      <c r="C167" s="18">
        <v>1</v>
      </c>
    </row>
    <row r="168" spans="2:3" x14ac:dyDescent="0.25">
      <c r="B168" s="17">
        <v>47202.125</v>
      </c>
      <c r="C168" s="18">
        <v>2</v>
      </c>
    </row>
    <row r="169" spans="2:3" x14ac:dyDescent="0.25">
      <c r="B169" s="17">
        <v>47419.083333333336</v>
      </c>
      <c r="C169" s="18">
        <v>1</v>
      </c>
    </row>
    <row r="170" spans="2:3" x14ac:dyDescent="0.25">
      <c r="B170" s="17">
        <v>47573.125</v>
      </c>
      <c r="C170" s="18">
        <v>2</v>
      </c>
    </row>
    <row r="171" spans="2:3" x14ac:dyDescent="0.25">
      <c r="B171" s="17">
        <v>47783.083333333336</v>
      </c>
      <c r="C171" s="18">
        <v>1</v>
      </c>
    </row>
    <row r="172" spans="2:3" x14ac:dyDescent="0.25">
      <c r="B172" s="17">
        <v>47937.125</v>
      </c>
      <c r="C172" s="18">
        <v>2</v>
      </c>
    </row>
    <row r="173" spans="2:3" x14ac:dyDescent="0.25">
      <c r="B173" s="17">
        <v>48147.083333333336</v>
      </c>
      <c r="C173" s="18">
        <v>1</v>
      </c>
    </row>
    <row r="174" spans="2:3" x14ac:dyDescent="0.25">
      <c r="B174" s="17">
        <v>48301.125</v>
      </c>
      <c r="C174" s="18">
        <v>2</v>
      </c>
    </row>
    <row r="175" spans="2:3" x14ac:dyDescent="0.25">
      <c r="B175" s="17">
        <v>48518.083333333336</v>
      </c>
      <c r="C175" s="18">
        <v>1</v>
      </c>
    </row>
    <row r="176" spans="2:3" x14ac:dyDescent="0.25">
      <c r="B176" s="17">
        <v>48665.125</v>
      </c>
      <c r="C176" s="18">
        <v>2</v>
      </c>
    </row>
    <row r="177" spans="2:3" x14ac:dyDescent="0.25">
      <c r="B177" s="17">
        <v>48882.083333333336</v>
      </c>
      <c r="C177" s="18">
        <v>1</v>
      </c>
    </row>
    <row r="178" spans="2:3" x14ac:dyDescent="0.25">
      <c r="B178" s="17">
        <v>49029.125</v>
      </c>
      <c r="C178" s="18">
        <v>2</v>
      </c>
    </row>
    <row r="179" spans="2:3" x14ac:dyDescent="0.25">
      <c r="B179" s="17">
        <v>49246.083333333336</v>
      </c>
      <c r="C179" s="18">
        <v>1</v>
      </c>
    </row>
    <row r="180" spans="2:3" x14ac:dyDescent="0.25">
      <c r="B180" s="17">
        <v>49393.125</v>
      </c>
      <c r="C180" s="18">
        <v>2</v>
      </c>
    </row>
    <row r="181" spans="2:3" x14ac:dyDescent="0.25">
      <c r="B181" s="17">
        <v>49610.083333333336</v>
      </c>
      <c r="C181" s="18">
        <v>1</v>
      </c>
    </row>
    <row r="182" spans="2:3" x14ac:dyDescent="0.25">
      <c r="B182" s="17">
        <v>49764.125</v>
      </c>
      <c r="C182" s="18">
        <v>2</v>
      </c>
    </row>
    <row r="183" spans="2:3" x14ac:dyDescent="0.25">
      <c r="B183" s="17">
        <v>49974.083333333336</v>
      </c>
      <c r="C183" s="18">
        <v>1</v>
      </c>
    </row>
    <row r="184" spans="2:3" x14ac:dyDescent="0.25">
      <c r="B184" s="17">
        <v>50128.125</v>
      </c>
      <c r="C184" s="18">
        <v>2</v>
      </c>
    </row>
    <row r="185" spans="2:3" x14ac:dyDescent="0.25">
      <c r="B185" s="17">
        <v>50338.083333333336</v>
      </c>
      <c r="C185" s="18">
        <v>1</v>
      </c>
    </row>
  </sheetData>
  <sheetProtection algorithmName="SHA-512" hashValue="UfWNtWi+JSDUmgMuOHuNWBs9KRNJ4SlwUbqzvWEDU8R36QS/qvIDn4OCMYe4Mmu34Hpbfa7Jf3+LY+i6MShiog==" saltValue="H6Ikn6ArdH55hwN3pbwFhA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DBD48-9195-4773-A5AE-59DA15C2574E}">
  <dimension ref="A1:G105"/>
  <sheetViews>
    <sheetView showGridLines="0" zoomScale="110" zoomScaleNormal="110" workbookViewId="0">
      <selection activeCell="B4" sqref="B4"/>
    </sheetView>
  </sheetViews>
  <sheetFormatPr baseColWidth="10" defaultColWidth="11.375" defaultRowHeight="17.350000000000001" x14ac:dyDescent="0.3"/>
  <cols>
    <col min="1" max="1" width="3.875" style="1" customWidth="1"/>
    <col min="2" max="2" width="13.75" style="6" customWidth="1"/>
    <col min="3" max="3" width="13.75" style="7" customWidth="1"/>
    <col min="4" max="4" width="13.75" style="6" customWidth="1"/>
    <col min="5" max="5" width="26.625" style="11" customWidth="1"/>
    <col min="6" max="16384" width="11.375" style="1"/>
  </cols>
  <sheetData>
    <row r="1" spans="1:7" ht="22.85" x14ac:dyDescent="0.3">
      <c r="A1" s="3" t="s">
        <v>50</v>
      </c>
    </row>
    <row r="4" spans="1:7" x14ac:dyDescent="0.3">
      <c r="B4" s="9" t="s">
        <v>22</v>
      </c>
      <c r="C4" s="10" t="s">
        <v>24</v>
      </c>
      <c r="D4" s="9" t="s">
        <v>25</v>
      </c>
      <c r="E4" s="9" t="s">
        <v>26</v>
      </c>
    </row>
    <row r="5" spans="1:7" x14ac:dyDescent="0.3">
      <c r="B5" s="8">
        <v>1930</v>
      </c>
      <c r="C5" s="12">
        <v>10987</v>
      </c>
      <c r="D5" s="12">
        <v>11371</v>
      </c>
      <c r="E5" s="8" t="s">
        <v>27</v>
      </c>
      <c r="G5" s="2"/>
    </row>
    <row r="6" spans="1:7" x14ac:dyDescent="0.3">
      <c r="B6" s="8">
        <v>1931</v>
      </c>
      <c r="C6" s="12">
        <v>11371</v>
      </c>
      <c r="D6" s="12">
        <v>11725</v>
      </c>
      <c r="E6" s="8" t="s">
        <v>28</v>
      </c>
    </row>
    <row r="7" spans="1:7" x14ac:dyDescent="0.3">
      <c r="B7" s="8">
        <v>1932</v>
      </c>
      <c r="C7" s="12">
        <v>11725</v>
      </c>
      <c r="D7" s="12">
        <v>12080</v>
      </c>
      <c r="E7" s="8" t="s">
        <v>29</v>
      </c>
    </row>
    <row r="8" spans="1:7" x14ac:dyDescent="0.3">
      <c r="B8" s="8">
        <v>1933</v>
      </c>
      <c r="C8" s="12">
        <v>12080</v>
      </c>
      <c r="D8" s="12">
        <v>12464</v>
      </c>
      <c r="E8" s="8" t="s">
        <v>30</v>
      </c>
    </row>
    <row r="9" spans="1:7" x14ac:dyDescent="0.3">
      <c r="B9" s="8">
        <v>1934</v>
      </c>
      <c r="C9" s="12">
        <v>12464</v>
      </c>
      <c r="D9" s="12">
        <v>12819</v>
      </c>
      <c r="E9" s="8" t="s">
        <v>31</v>
      </c>
    </row>
    <row r="10" spans="1:7" x14ac:dyDescent="0.3">
      <c r="B10" s="8">
        <v>1935</v>
      </c>
      <c r="C10" s="12">
        <v>12819</v>
      </c>
      <c r="D10" s="12">
        <v>13173</v>
      </c>
      <c r="E10" s="8" t="s">
        <v>32</v>
      </c>
    </row>
    <row r="11" spans="1:7" x14ac:dyDescent="0.3">
      <c r="B11" s="8">
        <v>1936</v>
      </c>
      <c r="C11" s="12">
        <v>13173</v>
      </c>
      <c r="D11" s="12">
        <v>13557</v>
      </c>
      <c r="E11" s="8" t="s">
        <v>33</v>
      </c>
    </row>
    <row r="12" spans="1:7" x14ac:dyDescent="0.3">
      <c r="B12" s="8">
        <v>1937</v>
      </c>
      <c r="C12" s="12">
        <v>13557</v>
      </c>
      <c r="D12" s="12">
        <v>13911</v>
      </c>
      <c r="E12" s="8" t="s">
        <v>34</v>
      </c>
    </row>
    <row r="13" spans="1:7" x14ac:dyDescent="0.3">
      <c r="B13" s="8">
        <v>1938</v>
      </c>
      <c r="C13" s="12">
        <v>13911</v>
      </c>
      <c r="D13" s="12">
        <v>14295</v>
      </c>
      <c r="E13" s="8" t="s">
        <v>35</v>
      </c>
      <c r="G13" s="2"/>
    </row>
    <row r="14" spans="1:7" x14ac:dyDescent="0.3">
      <c r="B14" s="8">
        <v>1939</v>
      </c>
      <c r="C14" s="12">
        <v>14295</v>
      </c>
      <c r="D14" s="12">
        <v>14649</v>
      </c>
      <c r="E14" s="8" t="s">
        <v>36</v>
      </c>
      <c r="G14" s="2"/>
    </row>
    <row r="15" spans="1:7" x14ac:dyDescent="0.3">
      <c r="B15" s="8">
        <v>1940</v>
      </c>
      <c r="C15" s="12">
        <v>14649</v>
      </c>
      <c r="D15" s="12">
        <v>15003</v>
      </c>
      <c r="E15" s="8" t="s">
        <v>37</v>
      </c>
      <c r="G15" s="2"/>
    </row>
    <row r="16" spans="1:7" x14ac:dyDescent="0.3">
      <c r="B16" s="8">
        <v>1941</v>
      </c>
      <c r="C16" s="12">
        <v>15003</v>
      </c>
      <c r="D16" s="12">
        <v>15387</v>
      </c>
      <c r="E16" s="8" t="s">
        <v>38</v>
      </c>
      <c r="G16" s="2"/>
    </row>
    <row r="17" spans="2:7" x14ac:dyDescent="0.3">
      <c r="B17" s="8">
        <v>1942</v>
      </c>
      <c r="C17" s="12">
        <v>15387</v>
      </c>
      <c r="D17" s="12">
        <v>15741</v>
      </c>
      <c r="E17" s="8" t="s">
        <v>27</v>
      </c>
      <c r="F17" s="2"/>
      <c r="G17" s="2"/>
    </row>
    <row r="18" spans="2:7" x14ac:dyDescent="0.3">
      <c r="B18" s="8">
        <v>1943</v>
      </c>
      <c r="C18" s="12">
        <v>15741</v>
      </c>
      <c r="D18" s="12">
        <v>16096</v>
      </c>
      <c r="E18" s="8" t="s">
        <v>28</v>
      </c>
      <c r="F18" s="2"/>
      <c r="G18" s="2"/>
    </row>
    <row r="19" spans="2:7" x14ac:dyDescent="0.3">
      <c r="B19" s="8">
        <v>1944</v>
      </c>
      <c r="C19" s="12">
        <v>16096</v>
      </c>
      <c r="D19" s="12">
        <v>16481</v>
      </c>
      <c r="E19" s="8" t="s">
        <v>29</v>
      </c>
      <c r="F19" s="2"/>
      <c r="G19" s="2"/>
    </row>
    <row r="20" spans="2:7" x14ac:dyDescent="0.3">
      <c r="B20" s="8">
        <v>1945</v>
      </c>
      <c r="C20" s="12">
        <v>16481</v>
      </c>
      <c r="D20" s="12">
        <v>16834</v>
      </c>
      <c r="E20" s="8" t="s">
        <v>30</v>
      </c>
      <c r="F20" s="2"/>
      <c r="G20" s="2"/>
    </row>
    <row r="21" spans="2:7" x14ac:dyDescent="0.3">
      <c r="B21" s="8">
        <v>1946</v>
      </c>
      <c r="C21" s="12">
        <v>16834</v>
      </c>
      <c r="D21" s="12">
        <v>17189</v>
      </c>
      <c r="E21" s="8" t="s">
        <v>31</v>
      </c>
      <c r="F21" s="2"/>
      <c r="G21" s="2"/>
    </row>
    <row r="22" spans="2:7" x14ac:dyDescent="0.3">
      <c r="B22" s="8">
        <v>1947</v>
      </c>
      <c r="C22" s="12">
        <v>17189</v>
      </c>
      <c r="D22" s="12">
        <v>17573</v>
      </c>
      <c r="E22" s="8" t="s">
        <v>32</v>
      </c>
      <c r="F22" s="2"/>
      <c r="G22" s="2"/>
    </row>
    <row r="23" spans="2:7" x14ac:dyDescent="0.3">
      <c r="B23" s="8">
        <v>1948</v>
      </c>
      <c r="C23" s="12">
        <v>17573</v>
      </c>
      <c r="D23" s="12">
        <v>17927</v>
      </c>
      <c r="E23" s="8" t="s">
        <v>33</v>
      </c>
      <c r="F23" s="2"/>
      <c r="G23" s="2"/>
    </row>
    <row r="24" spans="2:7" x14ac:dyDescent="0.3">
      <c r="B24" s="8">
        <v>1949</v>
      </c>
      <c r="C24" s="12">
        <v>17927</v>
      </c>
      <c r="D24" s="12">
        <v>18311</v>
      </c>
      <c r="E24" s="8" t="s">
        <v>34</v>
      </c>
      <c r="F24" s="2"/>
      <c r="G24" s="2"/>
    </row>
    <row r="25" spans="2:7" x14ac:dyDescent="0.3">
      <c r="B25" s="8">
        <v>1950</v>
      </c>
      <c r="C25" s="12">
        <v>18311</v>
      </c>
      <c r="D25" s="12">
        <v>18665</v>
      </c>
      <c r="E25" s="8" t="s">
        <v>35</v>
      </c>
      <c r="F25" s="2"/>
      <c r="G25" s="2"/>
    </row>
    <row r="26" spans="2:7" x14ac:dyDescent="0.3">
      <c r="B26" s="8">
        <v>1951</v>
      </c>
      <c r="C26" s="12">
        <v>18665</v>
      </c>
      <c r="D26" s="12">
        <v>19020</v>
      </c>
      <c r="E26" s="8" t="s">
        <v>36</v>
      </c>
      <c r="F26" s="2"/>
      <c r="G26" s="2"/>
    </row>
    <row r="27" spans="2:7" x14ac:dyDescent="0.3">
      <c r="B27" s="8">
        <v>1952</v>
      </c>
      <c r="C27" s="12">
        <v>19020</v>
      </c>
      <c r="D27" s="12">
        <v>19404</v>
      </c>
      <c r="E27" s="8" t="s">
        <v>37</v>
      </c>
      <c r="F27" s="2"/>
      <c r="G27" s="2"/>
    </row>
    <row r="28" spans="2:7" x14ac:dyDescent="0.3">
      <c r="B28" s="8">
        <v>1953</v>
      </c>
      <c r="C28" s="12">
        <v>19404</v>
      </c>
      <c r="D28" s="12">
        <v>19758</v>
      </c>
      <c r="E28" s="8" t="s">
        <v>38</v>
      </c>
      <c r="F28" s="2"/>
      <c r="G28" s="2"/>
    </row>
    <row r="29" spans="2:7" x14ac:dyDescent="0.3">
      <c r="B29" s="8">
        <v>1954</v>
      </c>
      <c r="C29" s="12">
        <v>19758</v>
      </c>
      <c r="D29" s="12">
        <v>20113</v>
      </c>
      <c r="E29" s="8" t="s">
        <v>27</v>
      </c>
      <c r="F29" s="2"/>
      <c r="G29" s="2"/>
    </row>
    <row r="30" spans="2:7" x14ac:dyDescent="0.3">
      <c r="B30" s="8">
        <v>1955</v>
      </c>
      <c r="C30" s="12">
        <v>20113</v>
      </c>
      <c r="D30" s="12">
        <v>20497</v>
      </c>
      <c r="E30" s="8" t="s">
        <v>28</v>
      </c>
      <c r="F30" s="2"/>
      <c r="G30" s="2"/>
    </row>
    <row r="31" spans="2:7" x14ac:dyDescent="0.3">
      <c r="B31" s="8">
        <v>1956</v>
      </c>
      <c r="C31" s="12">
        <v>20497</v>
      </c>
      <c r="D31" s="12">
        <v>20851</v>
      </c>
      <c r="E31" s="8" t="s">
        <v>29</v>
      </c>
      <c r="F31" s="2"/>
      <c r="G31" s="2"/>
    </row>
    <row r="32" spans="2:7" x14ac:dyDescent="0.3">
      <c r="B32" s="8">
        <v>1957</v>
      </c>
      <c r="C32" s="12">
        <v>20851</v>
      </c>
      <c r="D32" s="12">
        <v>21234</v>
      </c>
      <c r="E32" s="8" t="s">
        <v>30</v>
      </c>
      <c r="F32" s="2"/>
      <c r="G32" s="2"/>
    </row>
    <row r="33" spans="2:7" x14ac:dyDescent="0.3">
      <c r="B33" s="8">
        <v>1958</v>
      </c>
      <c r="C33" s="12">
        <v>21234</v>
      </c>
      <c r="D33" s="12">
        <v>21589</v>
      </c>
      <c r="E33" s="8" t="s">
        <v>31</v>
      </c>
      <c r="F33" s="2"/>
      <c r="G33" s="2"/>
    </row>
    <row r="34" spans="2:7" x14ac:dyDescent="0.3">
      <c r="B34" s="8">
        <v>1959</v>
      </c>
      <c r="C34" s="12">
        <v>21589</v>
      </c>
      <c r="D34" s="12">
        <v>21943</v>
      </c>
      <c r="E34" s="8" t="s">
        <v>32</v>
      </c>
      <c r="F34" s="2"/>
      <c r="G34" s="2"/>
    </row>
    <row r="35" spans="2:7" x14ac:dyDescent="0.3">
      <c r="B35" s="8">
        <v>1960</v>
      </c>
      <c r="C35" s="12">
        <v>21943</v>
      </c>
      <c r="D35" s="12">
        <v>22327</v>
      </c>
      <c r="E35" s="8" t="s">
        <v>33</v>
      </c>
      <c r="F35" s="2"/>
      <c r="G35" s="2"/>
    </row>
    <row r="36" spans="2:7" x14ac:dyDescent="0.3">
      <c r="B36" s="8">
        <v>1961</v>
      </c>
      <c r="C36" s="12">
        <v>22327</v>
      </c>
      <c r="D36" s="12">
        <v>22682</v>
      </c>
      <c r="E36" s="8" t="s">
        <v>34</v>
      </c>
      <c r="F36" s="2"/>
      <c r="G36" s="2"/>
    </row>
    <row r="37" spans="2:7" x14ac:dyDescent="0.3">
      <c r="B37" s="8">
        <v>1962</v>
      </c>
      <c r="C37" s="12">
        <v>22682</v>
      </c>
      <c r="D37" s="12">
        <v>23036</v>
      </c>
      <c r="E37" s="8" t="s">
        <v>35</v>
      </c>
      <c r="F37" s="2"/>
      <c r="G37" s="2"/>
    </row>
    <row r="38" spans="2:7" x14ac:dyDescent="0.3">
      <c r="B38" s="8">
        <v>1963</v>
      </c>
      <c r="C38" s="12">
        <v>23036</v>
      </c>
      <c r="D38" s="12">
        <v>23420</v>
      </c>
      <c r="E38" s="8" t="s">
        <v>36</v>
      </c>
      <c r="F38" s="2"/>
      <c r="G38" s="2"/>
    </row>
    <row r="39" spans="2:7" x14ac:dyDescent="0.3">
      <c r="B39" s="8">
        <v>1964</v>
      </c>
      <c r="C39" s="12">
        <v>23420</v>
      </c>
      <c r="D39" s="12">
        <v>23775</v>
      </c>
      <c r="E39" s="8" t="s">
        <v>37</v>
      </c>
      <c r="F39" s="2"/>
      <c r="G39" s="2"/>
    </row>
    <row r="40" spans="2:7" x14ac:dyDescent="0.3">
      <c r="B40" s="8">
        <v>1965</v>
      </c>
      <c r="C40" s="12">
        <v>23775</v>
      </c>
      <c r="D40" s="12">
        <v>24128</v>
      </c>
      <c r="E40" s="8" t="s">
        <v>38</v>
      </c>
      <c r="F40" s="2"/>
      <c r="G40" s="2"/>
    </row>
    <row r="41" spans="2:7" x14ac:dyDescent="0.3">
      <c r="B41" s="8">
        <v>1966</v>
      </c>
      <c r="C41" s="12">
        <v>24128</v>
      </c>
      <c r="D41" s="12">
        <v>24512</v>
      </c>
      <c r="E41" s="8" t="s">
        <v>27</v>
      </c>
      <c r="F41" s="2"/>
      <c r="G41" s="2"/>
    </row>
    <row r="42" spans="2:7" x14ac:dyDescent="0.3">
      <c r="B42" s="8">
        <v>1967</v>
      </c>
      <c r="C42" s="12">
        <v>24512</v>
      </c>
      <c r="D42" s="12">
        <v>24867</v>
      </c>
      <c r="E42" s="8" t="s">
        <v>28</v>
      </c>
      <c r="F42" s="2"/>
      <c r="G42" s="2"/>
    </row>
    <row r="43" spans="2:7" x14ac:dyDescent="0.3">
      <c r="B43" s="8">
        <v>1968</v>
      </c>
      <c r="C43" s="12">
        <v>24867</v>
      </c>
      <c r="D43" s="12">
        <v>25251</v>
      </c>
      <c r="E43" s="8" t="s">
        <v>29</v>
      </c>
      <c r="F43" s="2"/>
      <c r="G43" s="2"/>
    </row>
    <row r="44" spans="2:7" x14ac:dyDescent="0.3">
      <c r="B44" s="8">
        <v>1969</v>
      </c>
      <c r="C44" s="12">
        <v>25251</v>
      </c>
      <c r="D44" s="12">
        <v>25605</v>
      </c>
      <c r="E44" s="8" t="s">
        <v>30</v>
      </c>
      <c r="F44" s="2"/>
      <c r="G44" s="2"/>
    </row>
    <row r="45" spans="2:7" x14ac:dyDescent="0.3">
      <c r="B45" s="8">
        <v>1970</v>
      </c>
      <c r="C45" s="12">
        <v>25605</v>
      </c>
      <c r="D45" s="12">
        <v>25960</v>
      </c>
      <c r="E45" s="8" t="s">
        <v>31</v>
      </c>
      <c r="F45" s="2"/>
      <c r="G45" s="2"/>
    </row>
    <row r="46" spans="2:7" x14ac:dyDescent="0.3">
      <c r="B46" s="8">
        <v>1971</v>
      </c>
      <c r="C46" s="12">
        <v>25960</v>
      </c>
      <c r="D46" s="12">
        <v>26344</v>
      </c>
      <c r="E46" s="8" t="s">
        <v>32</v>
      </c>
      <c r="F46" s="2"/>
      <c r="G46" s="2"/>
    </row>
    <row r="47" spans="2:7" x14ac:dyDescent="0.3">
      <c r="B47" s="8">
        <v>1972</v>
      </c>
      <c r="C47" s="12">
        <v>26344</v>
      </c>
      <c r="D47" s="12">
        <v>26698</v>
      </c>
      <c r="E47" s="8" t="s">
        <v>33</v>
      </c>
      <c r="F47" s="2"/>
      <c r="G47" s="2"/>
    </row>
    <row r="48" spans="2:7" x14ac:dyDescent="0.3">
      <c r="B48" s="8">
        <v>1973</v>
      </c>
      <c r="C48" s="12">
        <v>26698</v>
      </c>
      <c r="D48" s="12">
        <v>27052</v>
      </c>
      <c r="E48" s="8" t="s">
        <v>34</v>
      </c>
      <c r="F48" s="2"/>
      <c r="G48" s="2"/>
    </row>
    <row r="49" spans="2:7" x14ac:dyDescent="0.3">
      <c r="B49" s="8">
        <v>1974</v>
      </c>
      <c r="C49" s="12">
        <v>27052</v>
      </c>
      <c r="D49" s="12">
        <v>27436</v>
      </c>
      <c r="E49" s="8" t="s">
        <v>35</v>
      </c>
      <c r="F49" s="2"/>
      <c r="G49" s="2"/>
    </row>
    <row r="50" spans="2:7" x14ac:dyDescent="0.3">
      <c r="B50" s="8">
        <v>1975</v>
      </c>
      <c r="C50" s="12">
        <v>27436</v>
      </c>
      <c r="D50" s="12">
        <v>27790</v>
      </c>
      <c r="E50" s="8" t="s">
        <v>36</v>
      </c>
      <c r="F50" s="2"/>
      <c r="G50" s="2"/>
    </row>
    <row r="51" spans="2:7" x14ac:dyDescent="0.3">
      <c r="B51" s="8">
        <v>1976</v>
      </c>
      <c r="C51" s="12">
        <v>27790</v>
      </c>
      <c r="D51" s="12">
        <v>28174</v>
      </c>
      <c r="E51" s="8" t="s">
        <v>37</v>
      </c>
      <c r="F51" s="2"/>
      <c r="G51" s="2"/>
    </row>
    <row r="52" spans="2:7" x14ac:dyDescent="0.3">
      <c r="B52" s="8">
        <v>1977</v>
      </c>
      <c r="C52" s="12">
        <v>28174</v>
      </c>
      <c r="D52" s="12">
        <v>28528</v>
      </c>
      <c r="E52" s="8" t="s">
        <v>38</v>
      </c>
      <c r="F52" s="2"/>
      <c r="G52" s="2"/>
    </row>
    <row r="53" spans="2:7" x14ac:dyDescent="0.3">
      <c r="B53" s="8">
        <v>1978</v>
      </c>
      <c r="C53" s="12">
        <v>28528</v>
      </c>
      <c r="D53" s="12">
        <v>28883</v>
      </c>
      <c r="E53" s="8" t="s">
        <v>27</v>
      </c>
      <c r="F53" s="2"/>
      <c r="G53" s="2"/>
    </row>
    <row r="54" spans="2:7" x14ac:dyDescent="0.3">
      <c r="B54" s="8">
        <v>1979</v>
      </c>
      <c r="C54" s="12">
        <v>28883</v>
      </c>
      <c r="D54" s="12">
        <v>29267</v>
      </c>
      <c r="E54" s="8" t="s">
        <v>28</v>
      </c>
      <c r="F54" s="2"/>
      <c r="G54" s="2"/>
    </row>
    <row r="55" spans="2:7" x14ac:dyDescent="0.3">
      <c r="B55" s="8">
        <v>1980</v>
      </c>
      <c r="C55" s="12">
        <v>29267</v>
      </c>
      <c r="D55" s="12">
        <v>29622</v>
      </c>
      <c r="E55" s="8" t="s">
        <v>29</v>
      </c>
      <c r="F55" s="2"/>
      <c r="G55" s="2"/>
    </row>
    <row r="56" spans="2:7" x14ac:dyDescent="0.3">
      <c r="B56" s="8">
        <v>1981</v>
      </c>
      <c r="C56" s="12">
        <v>29622</v>
      </c>
      <c r="D56" s="12">
        <v>29976</v>
      </c>
      <c r="E56" s="8" t="s">
        <v>30</v>
      </c>
      <c r="F56" s="2"/>
      <c r="G56" s="2"/>
    </row>
    <row r="57" spans="2:7" x14ac:dyDescent="0.3">
      <c r="B57" s="8">
        <v>1982</v>
      </c>
      <c r="C57" s="12">
        <v>29976</v>
      </c>
      <c r="D57" s="12">
        <v>30360</v>
      </c>
      <c r="E57" s="8" t="s">
        <v>31</v>
      </c>
      <c r="F57" s="2"/>
      <c r="G57" s="2"/>
    </row>
    <row r="58" spans="2:7" x14ac:dyDescent="0.3">
      <c r="B58" s="8">
        <v>1983</v>
      </c>
      <c r="C58" s="12">
        <v>30360</v>
      </c>
      <c r="D58" s="12">
        <v>30714</v>
      </c>
      <c r="E58" s="8" t="s">
        <v>32</v>
      </c>
      <c r="F58" s="2"/>
      <c r="G58" s="2"/>
    </row>
    <row r="59" spans="2:7" x14ac:dyDescent="0.3">
      <c r="B59" s="8">
        <v>1984</v>
      </c>
      <c r="C59" s="12">
        <v>30714</v>
      </c>
      <c r="D59" s="12">
        <v>31098</v>
      </c>
      <c r="E59" s="8" t="s">
        <v>33</v>
      </c>
      <c r="F59" s="2"/>
      <c r="G59" s="2"/>
    </row>
    <row r="60" spans="2:7" x14ac:dyDescent="0.3">
      <c r="B60" s="8">
        <v>1985</v>
      </c>
      <c r="C60" s="12">
        <v>31098</v>
      </c>
      <c r="D60" s="12">
        <v>31452</v>
      </c>
      <c r="E60" s="8" t="s">
        <v>34</v>
      </c>
      <c r="F60" s="2"/>
      <c r="G60" s="2"/>
    </row>
    <row r="61" spans="2:7" x14ac:dyDescent="0.3">
      <c r="B61" s="8">
        <v>1986</v>
      </c>
      <c r="C61" s="12">
        <v>31452</v>
      </c>
      <c r="D61" s="12">
        <v>31806</v>
      </c>
      <c r="E61" s="8" t="s">
        <v>35</v>
      </c>
      <c r="F61" s="2"/>
      <c r="G61" s="2"/>
    </row>
    <row r="62" spans="2:7" x14ac:dyDescent="0.3">
      <c r="B62" s="8">
        <v>1987</v>
      </c>
      <c r="C62" s="12">
        <v>31806</v>
      </c>
      <c r="D62" s="12">
        <v>32190</v>
      </c>
      <c r="E62" s="8" t="s">
        <v>36</v>
      </c>
      <c r="F62" s="2"/>
      <c r="G62" s="2"/>
    </row>
    <row r="63" spans="2:7" x14ac:dyDescent="0.3">
      <c r="B63" s="8">
        <v>1988</v>
      </c>
      <c r="C63" s="12">
        <v>32190</v>
      </c>
      <c r="D63" s="12">
        <v>32545</v>
      </c>
      <c r="E63" s="8" t="s">
        <v>37</v>
      </c>
      <c r="F63" s="2"/>
      <c r="G63" s="2"/>
    </row>
    <row r="64" spans="2:7" x14ac:dyDescent="0.3">
      <c r="B64" s="8">
        <v>1989</v>
      </c>
      <c r="C64" s="12">
        <v>32545</v>
      </c>
      <c r="D64" s="12">
        <v>32900</v>
      </c>
      <c r="E64" s="8" t="s">
        <v>38</v>
      </c>
      <c r="F64" s="2"/>
      <c r="G64" s="2"/>
    </row>
    <row r="65" spans="2:7" x14ac:dyDescent="0.3">
      <c r="B65" s="8">
        <v>1990</v>
      </c>
      <c r="C65" s="12">
        <v>32900</v>
      </c>
      <c r="D65" s="12">
        <v>33284</v>
      </c>
      <c r="E65" s="8" t="s">
        <v>27</v>
      </c>
      <c r="F65" s="2"/>
      <c r="G65" s="2"/>
    </row>
    <row r="66" spans="2:7" x14ac:dyDescent="0.3">
      <c r="B66" s="8">
        <v>1991</v>
      </c>
      <c r="C66" s="12">
        <v>33284</v>
      </c>
      <c r="D66" s="12">
        <v>33638</v>
      </c>
      <c r="E66" s="8" t="s">
        <v>28</v>
      </c>
      <c r="F66" s="2"/>
      <c r="G66" s="2"/>
    </row>
    <row r="67" spans="2:7" x14ac:dyDescent="0.3">
      <c r="B67" s="8">
        <v>1992</v>
      </c>
      <c r="C67" s="12">
        <v>33638</v>
      </c>
      <c r="D67" s="12">
        <v>33992</v>
      </c>
      <c r="E67" s="8" t="s">
        <v>29</v>
      </c>
      <c r="F67" s="2"/>
      <c r="G67" s="2"/>
    </row>
    <row r="68" spans="2:7" x14ac:dyDescent="0.3">
      <c r="B68" s="8">
        <v>1993</v>
      </c>
      <c r="C68" s="12">
        <v>33992</v>
      </c>
      <c r="D68" s="12">
        <v>34375</v>
      </c>
      <c r="E68" s="8" t="s">
        <v>30</v>
      </c>
      <c r="F68" s="2"/>
      <c r="G68" s="2"/>
    </row>
    <row r="69" spans="2:7" x14ac:dyDescent="0.3">
      <c r="B69" s="8">
        <v>1994</v>
      </c>
      <c r="C69" s="12">
        <v>34375</v>
      </c>
      <c r="D69" s="12">
        <v>34730</v>
      </c>
      <c r="E69" s="8" t="s">
        <v>31</v>
      </c>
      <c r="F69" s="2"/>
      <c r="G69" s="2"/>
    </row>
    <row r="70" spans="2:7" x14ac:dyDescent="0.3">
      <c r="B70" s="8">
        <v>1995</v>
      </c>
      <c r="C70" s="12">
        <v>34730</v>
      </c>
      <c r="D70" s="12">
        <v>35114</v>
      </c>
      <c r="E70" s="8" t="s">
        <v>32</v>
      </c>
      <c r="F70" s="2"/>
      <c r="G70" s="2"/>
    </row>
    <row r="71" spans="2:7" x14ac:dyDescent="0.3">
      <c r="B71" s="8">
        <v>1996</v>
      </c>
      <c r="C71" s="12">
        <v>35114</v>
      </c>
      <c r="D71" s="12">
        <v>35468</v>
      </c>
      <c r="E71" s="8" t="s">
        <v>33</v>
      </c>
      <c r="F71" s="2"/>
      <c r="G71" s="2"/>
    </row>
    <row r="72" spans="2:7" x14ac:dyDescent="0.3">
      <c r="B72" s="8">
        <v>1997</v>
      </c>
      <c r="C72" s="12">
        <v>35468</v>
      </c>
      <c r="D72" s="12">
        <v>35823</v>
      </c>
      <c r="E72" s="8" t="s">
        <v>34</v>
      </c>
      <c r="F72" s="2"/>
      <c r="G72" s="2"/>
    </row>
    <row r="73" spans="2:7" x14ac:dyDescent="0.3">
      <c r="B73" s="8">
        <v>1998</v>
      </c>
      <c r="C73" s="12">
        <v>35823</v>
      </c>
      <c r="D73" s="12">
        <v>36207</v>
      </c>
      <c r="E73" s="8" t="s">
        <v>35</v>
      </c>
      <c r="F73" s="2"/>
      <c r="G73" s="2"/>
    </row>
    <row r="74" spans="2:7" x14ac:dyDescent="0.3">
      <c r="B74" s="8">
        <v>1999</v>
      </c>
      <c r="C74" s="12">
        <v>36207</v>
      </c>
      <c r="D74" s="12">
        <v>36561</v>
      </c>
      <c r="E74" s="8" t="s">
        <v>36</v>
      </c>
      <c r="F74" s="2"/>
      <c r="G74" s="2"/>
    </row>
    <row r="75" spans="2:7" x14ac:dyDescent="0.3">
      <c r="B75" s="8">
        <v>2000</v>
      </c>
      <c r="C75" s="12">
        <v>36561</v>
      </c>
      <c r="D75" s="12">
        <v>36915</v>
      </c>
      <c r="E75" s="8" t="s">
        <v>37</v>
      </c>
      <c r="F75" s="2"/>
      <c r="G75" s="2"/>
    </row>
    <row r="76" spans="2:7" x14ac:dyDescent="0.3">
      <c r="B76" s="8">
        <v>2001</v>
      </c>
      <c r="C76" s="12">
        <v>36915</v>
      </c>
      <c r="D76" s="12">
        <v>37299</v>
      </c>
      <c r="E76" s="8" t="s">
        <v>38</v>
      </c>
      <c r="F76" s="2"/>
      <c r="G76" s="2"/>
    </row>
    <row r="77" spans="2:7" x14ac:dyDescent="0.3">
      <c r="B77" s="8">
        <v>2002</v>
      </c>
      <c r="C77" s="12">
        <v>37299</v>
      </c>
      <c r="D77" s="12">
        <v>37653</v>
      </c>
      <c r="E77" s="8" t="s">
        <v>27</v>
      </c>
      <c r="F77" s="2"/>
      <c r="G77" s="2"/>
    </row>
    <row r="78" spans="2:7" x14ac:dyDescent="0.3">
      <c r="B78" s="8">
        <v>2003</v>
      </c>
      <c r="C78" s="12">
        <v>37653</v>
      </c>
      <c r="D78" s="12">
        <v>38008</v>
      </c>
      <c r="E78" s="8" t="s">
        <v>28</v>
      </c>
      <c r="F78" s="2"/>
      <c r="G78" s="2"/>
    </row>
    <row r="79" spans="2:7" x14ac:dyDescent="0.3">
      <c r="B79" s="8">
        <v>2004</v>
      </c>
      <c r="C79" s="12">
        <v>38008</v>
      </c>
      <c r="D79" s="12">
        <v>38392</v>
      </c>
      <c r="E79" s="8" t="s">
        <v>29</v>
      </c>
      <c r="F79" s="2"/>
      <c r="G79" s="2"/>
    </row>
    <row r="80" spans="2:7" x14ac:dyDescent="0.3">
      <c r="B80" s="8">
        <v>2005</v>
      </c>
      <c r="C80" s="12">
        <v>38392</v>
      </c>
      <c r="D80" s="12">
        <v>38746</v>
      </c>
      <c r="E80" s="8" t="s">
        <v>30</v>
      </c>
      <c r="F80" s="2"/>
      <c r="G80" s="2"/>
    </row>
    <row r="81" spans="2:7" x14ac:dyDescent="0.3">
      <c r="B81" s="8">
        <v>2006</v>
      </c>
      <c r="C81" s="12">
        <v>38746</v>
      </c>
      <c r="D81" s="12">
        <v>39131</v>
      </c>
      <c r="E81" s="8" t="s">
        <v>31</v>
      </c>
      <c r="F81" s="2"/>
      <c r="G81" s="2"/>
    </row>
    <row r="82" spans="2:7" x14ac:dyDescent="0.3">
      <c r="B82" s="8">
        <v>2007</v>
      </c>
      <c r="C82" s="12">
        <v>39131</v>
      </c>
      <c r="D82" s="12">
        <v>39485</v>
      </c>
      <c r="E82" s="8" t="s">
        <v>32</v>
      </c>
      <c r="F82" s="2"/>
      <c r="G82" s="2"/>
    </row>
    <row r="83" spans="2:7" x14ac:dyDescent="0.3">
      <c r="B83" s="8">
        <v>2008</v>
      </c>
      <c r="C83" s="12">
        <v>39485</v>
      </c>
      <c r="D83" s="12">
        <v>39839</v>
      </c>
      <c r="E83" s="8" t="s">
        <v>33</v>
      </c>
      <c r="F83" s="2"/>
      <c r="G83" s="2"/>
    </row>
    <row r="84" spans="2:7" x14ac:dyDescent="0.3">
      <c r="B84" s="8">
        <v>2009</v>
      </c>
      <c r="C84" s="12">
        <v>39839</v>
      </c>
      <c r="D84" s="12">
        <v>40223</v>
      </c>
      <c r="E84" s="8" t="s">
        <v>34</v>
      </c>
      <c r="F84" s="2"/>
      <c r="G84" s="2"/>
    </row>
    <row r="85" spans="2:7" x14ac:dyDescent="0.3">
      <c r="B85" s="8">
        <v>2010</v>
      </c>
      <c r="C85" s="12">
        <v>40223</v>
      </c>
      <c r="D85" s="12">
        <v>40577</v>
      </c>
      <c r="E85" s="8" t="s">
        <v>35</v>
      </c>
      <c r="F85" s="2"/>
      <c r="G85" s="2"/>
    </row>
    <row r="86" spans="2:7" x14ac:dyDescent="0.3">
      <c r="B86" s="8">
        <v>2011</v>
      </c>
      <c r="C86" s="12">
        <v>40577</v>
      </c>
      <c r="D86" s="12">
        <v>40931</v>
      </c>
      <c r="E86" s="8" t="s">
        <v>36</v>
      </c>
      <c r="F86" s="2"/>
      <c r="G86" s="2"/>
    </row>
    <row r="87" spans="2:7" x14ac:dyDescent="0.3">
      <c r="B87" s="8">
        <v>2012</v>
      </c>
      <c r="C87" s="12">
        <v>40931</v>
      </c>
      <c r="D87" s="12">
        <v>41315</v>
      </c>
      <c r="E87" s="8" t="s">
        <v>37</v>
      </c>
      <c r="F87" s="2"/>
      <c r="G87" s="2"/>
    </row>
    <row r="88" spans="2:7" x14ac:dyDescent="0.3">
      <c r="B88" s="8">
        <v>2013</v>
      </c>
      <c r="C88" s="12">
        <v>41315</v>
      </c>
      <c r="D88" s="12">
        <v>41670</v>
      </c>
      <c r="E88" s="8" t="s">
        <v>38</v>
      </c>
      <c r="F88" s="2"/>
      <c r="G88" s="2"/>
    </row>
    <row r="89" spans="2:7" x14ac:dyDescent="0.3">
      <c r="B89" s="8">
        <v>2014</v>
      </c>
      <c r="C89" s="12">
        <v>41670</v>
      </c>
      <c r="D89" s="12">
        <v>42053</v>
      </c>
      <c r="E89" s="8" t="s">
        <v>27</v>
      </c>
      <c r="F89" s="2"/>
      <c r="G89" s="2"/>
    </row>
    <row r="90" spans="2:7" x14ac:dyDescent="0.3">
      <c r="B90" s="8">
        <v>2015</v>
      </c>
      <c r="C90" s="12">
        <v>42053</v>
      </c>
      <c r="D90" s="12">
        <v>42408</v>
      </c>
      <c r="E90" s="8" t="s">
        <v>28</v>
      </c>
      <c r="F90" s="2"/>
      <c r="G90" s="2"/>
    </row>
    <row r="91" spans="2:7" x14ac:dyDescent="0.3">
      <c r="B91" s="8">
        <v>2016</v>
      </c>
      <c r="C91" s="12">
        <v>42408</v>
      </c>
      <c r="D91" s="12">
        <v>42763</v>
      </c>
      <c r="E91" s="8" t="s">
        <v>29</v>
      </c>
      <c r="F91" s="2"/>
      <c r="G91" s="2"/>
    </row>
    <row r="92" spans="2:7" x14ac:dyDescent="0.3">
      <c r="B92" s="8">
        <v>2017</v>
      </c>
      <c r="C92" s="12">
        <v>42763</v>
      </c>
      <c r="D92" s="12">
        <v>43146</v>
      </c>
      <c r="E92" s="8" t="s">
        <v>30</v>
      </c>
      <c r="F92" s="2"/>
      <c r="G92" s="2"/>
    </row>
    <row r="93" spans="2:7" x14ac:dyDescent="0.3">
      <c r="B93" s="8">
        <v>2018</v>
      </c>
      <c r="C93" s="12">
        <v>43146</v>
      </c>
      <c r="D93" s="12">
        <v>43501</v>
      </c>
      <c r="E93" s="8" t="s">
        <v>31</v>
      </c>
      <c r="F93" s="2"/>
      <c r="G93" s="2"/>
    </row>
    <row r="94" spans="2:7" x14ac:dyDescent="0.3">
      <c r="B94" s="8">
        <v>2019</v>
      </c>
      <c r="C94" s="12">
        <v>43501</v>
      </c>
      <c r="D94" s="12">
        <v>43855</v>
      </c>
      <c r="E94" s="8" t="s">
        <v>32</v>
      </c>
      <c r="F94" s="2"/>
      <c r="G94" s="2"/>
    </row>
    <row r="95" spans="2:7" x14ac:dyDescent="0.3">
      <c r="B95" s="8">
        <v>2020</v>
      </c>
      <c r="C95" s="12">
        <v>43855</v>
      </c>
      <c r="D95" s="12">
        <v>44239</v>
      </c>
      <c r="E95" s="8" t="s">
        <v>33</v>
      </c>
      <c r="F95" s="2"/>
      <c r="G95" s="2"/>
    </row>
    <row r="96" spans="2:7" x14ac:dyDescent="0.3">
      <c r="B96" s="8">
        <v>2021</v>
      </c>
      <c r="C96" s="12">
        <v>44239</v>
      </c>
      <c r="D96" s="12">
        <v>44593</v>
      </c>
      <c r="E96" s="8" t="s">
        <v>34</v>
      </c>
      <c r="F96" s="2"/>
      <c r="G96" s="2"/>
    </row>
    <row r="97" spans="2:7" x14ac:dyDescent="0.3">
      <c r="B97" s="8">
        <v>2022</v>
      </c>
      <c r="C97" s="12">
        <v>44593</v>
      </c>
      <c r="D97" s="12">
        <v>44948</v>
      </c>
      <c r="E97" s="8" t="s">
        <v>35</v>
      </c>
      <c r="F97" s="2"/>
      <c r="G97" s="2"/>
    </row>
    <row r="98" spans="2:7" x14ac:dyDescent="0.3">
      <c r="B98" s="8">
        <v>2023</v>
      </c>
      <c r="C98" s="12">
        <v>44948</v>
      </c>
      <c r="D98" s="12">
        <v>45332</v>
      </c>
      <c r="E98" s="8" t="s">
        <v>36</v>
      </c>
      <c r="F98" s="2"/>
      <c r="G98" s="2"/>
    </row>
    <row r="99" spans="2:7" x14ac:dyDescent="0.3">
      <c r="B99" s="8">
        <v>2024</v>
      </c>
      <c r="C99" s="12">
        <v>45332</v>
      </c>
      <c r="D99" s="12">
        <v>45686</v>
      </c>
      <c r="E99" s="8" t="s">
        <v>37</v>
      </c>
      <c r="F99" s="2"/>
      <c r="G99" s="2"/>
    </row>
    <row r="100" spans="2:7" x14ac:dyDescent="0.3">
      <c r="B100" s="8">
        <v>2025</v>
      </c>
      <c r="C100" s="12">
        <v>45686</v>
      </c>
      <c r="D100" s="12">
        <v>46070</v>
      </c>
      <c r="E100" s="8" t="s">
        <v>38</v>
      </c>
      <c r="F100" s="2"/>
      <c r="G100" s="2"/>
    </row>
    <row r="101" spans="2:7" x14ac:dyDescent="0.3">
      <c r="B101" s="8">
        <v>2026</v>
      </c>
      <c r="C101" s="12">
        <v>46070</v>
      </c>
      <c r="D101" s="12">
        <v>46424</v>
      </c>
      <c r="E101" s="8" t="s">
        <v>27</v>
      </c>
      <c r="F101" s="2"/>
      <c r="G101" s="2"/>
    </row>
    <row r="102" spans="2:7" x14ac:dyDescent="0.3">
      <c r="B102" s="8">
        <v>2027</v>
      </c>
      <c r="C102" s="12">
        <v>46424</v>
      </c>
      <c r="D102" s="12">
        <v>46778</v>
      </c>
      <c r="E102" s="8" t="s">
        <v>28</v>
      </c>
      <c r="F102" s="2"/>
      <c r="G102" s="2"/>
    </row>
    <row r="103" spans="2:7" x14ac:dyDescent="0.3">
      <c r="B103" s="8">
        <v>2028</v>
      </c>
      <c r="C103" s="12">
        <v>46778</v>
      </c>
      <c r="D103" s="12">
        <v>47162</v>
      </c>
      <c r="E103" s="8" t="s">
        <v>29</v>
      </c>
      <c r="F103" s="2"/>
      <c r="G103" s="2"/>
    </row>
    <row r="104" spans="2:7" x14ac:dyDescent="0.3">
      <c r="B104" s="8">
        <v>2029</v>
      </c>
      <c r="C104" s="12">
        <v>47162</v>
      </c>
      <c r="D104" s="12">
        <v>47517</v>
      </c>
      <c r="E104" s="8" t="s">
        <v>30</v>
      </c>
      <c r="F104" s="2"/>
      <c r="G104" s="2"/>
    </row>
    <row r="105" spans="2:7" x14ac:dyDescent="0.3">
      <c r="B105" s="8">
        <v>2030</v>
      </c>
      <c r="C105" s="12">
        <v>47517</v>
      </c>
      <c r="D105" s="12">
        <v>47871</v>
      </c>
      <c r="E105" s="8" t="s">
        <v>31</v>
      </c>
      <c r="F105" s="2"/>
      <c r="G105" s="2"/>
    </row>
  </sheetData>
  <sheetProtection algorithmName="SHA-512" hashValue="MaIHGAiA+mHLET02T6XhkyM6uEFfbUFvNcNdZ0Sy7T2MfJWsUl9RhjWx35OhPG8kb0jCQ1t8sycBJhU2G/cHpg==" saltValue="3bOK0lSY7NGArPIEsOnXZw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94FE3-B3A7-4B04-9A3C-E9810251C6DA}">
  <dimension ref="A9:I25"/>
  <sheetViews>
    <sheetView showGridLines="0" zoomScale="120" zoomScaleNormal="120" workbookViewId="0">
      <selection activeCell="A27" sqref="A27"/>
    </sheetView>
  </sheetViews>
  <sheetFormatPr baseColWidth="10" defaultRowHeight="14.55" x14ac:dyDescent="0.25"/>
  <cols>
    <col min="8" max="8" width="42.125" customWidth="1"/>
  </cols>
  <sheetData>
    <row r="9" spans="1:9" ht="20.8" x14ac:dyDescent="0.35">
      <c r="A9" s="51" t="s">
        <v>67</v>
      </c>
    </row>
    <row r="10" spans="1:9" ht="18" x14ac:dyDescent="0.3">
      <c r="A10" s="52"/>
    </row>
    <row r="11" spans="1:9" ht="18" x14ac:dyDescent="0.3">
      <c r="B11" s="53" t="s">
        <v>68</v>
      </c>
    </row>
    <row r="12" spans="1:9" ht="18.7" customHeight="1" x14ac:dyDescent="0.25">
      <c r="B12" s="5"/>
      <c r="C12" s="62" t="s">
        <v>73</v>
      </c>
      <c r="D12" s="62"/>
      <c r="E12" s="62"/>
      <c r="F12" s="62"/>
      <c r="G12" s="62"/>
      <c r="H12" s="62"/>
      <c r="I12" s="54" t="s">
        <v>69</v>
      </c>
    </row>
    <row r="14" spans="1:9" x14ac:dyDescent="0.25">
      <c r="C14" s="63" t="s">
        <v>75</v>
      </c>
    </row>
    <row r="23" spans="1:1" x14ac:dyDescent="0.25">
      <c r="A23" s="55" t="s">
        <v>70</v>
      </c>
    </row>
    <row r="24" spans="1:1" x14ac:dyDescent="0.25">
      <c r="A24" s="56" t="s">
        <v>71</v>
      </c>
    </row>
    <row r="25" spans="1:1" x14ac:dyDescent="0.25">
      <c r="A25" s="57" t="s">
        <v>72</v>
      </c>
    </row>
  </sheetData>
  <sheetProtection algorithmName="SHA-512" hashValue="NoJ+iF19UxOAY2GllKWYTHiUYSniMwgh5h0MwzGD+WSKYM2+myPGf2peLhVLhI4V3lNNKWeCIR+uvgRAkrOSMg==" saltValue="6azuoYiWkXdwnVd7ftKgXQ==" spinCount="100000" sheet="1" objects="1" scenarios="1"/>
  <mergeCells count="1">
    <mergeCell ref="C12:H12"/>
  </mergeCells>
  <hyperlinks>
    <hyperlink ref="A24" r:id="rId1" xr:uid="{4266F842-7798-4592-829E-0C6D2D12F0E9}"/>
    <hyperlink ref="C12" r:id="rId2" xr:uid="{77F34507-B802-484E-AAC7-1D9697430996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Signe astrologique et ascendant</vt:lpstr>
      <vt:lpstr>Heures d'été</vt:lpstr>
      <vt:lpstr>Signes chinois</vt:lpstr>
      <vt:lpstr>Mot de passe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dcterms:created xsi:type="dcterms:W3CDTF">2022-09-02T07:25:25Z</dcterms:created>
  <dcterms:modified xsi:type="dcterms:W3CDTF">2023-10-17T07:46:09Z</dcterms:modified>
</cp:coreProperties>
</file>