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13B9FC7-0379-4AD7-924D-76A36AA8D158}" xr6:coauthVersionLast="47" xr6:coauthVersionMax="47" xr10:uidLastSave="{00000000-0000-0000-0000-000000000000}"/>
  <workbookProtection workbookAlgorithmName="SHA-512" workbookHashValue="L8lxtyfnlDAcaaKCdso7eEjYT2I2mQpCledAbjQxyKMZfY76J+Qn1g/eQhh77Cg6NlkZFJsDPY7FF7aKuVrjvA==" workbookSaltValue="M+sTCi6ounX9O3fb40Q2gA==" workbookSpinCount="100000" lockStructure="1"/>
  <bookViews>
    <workbookView xWindow="-120" yWindow="-120" windowWidth="29040" windowHeight="15840" tabRatio="719" xr2:uid="{1924DF33-4F98-4C1D-B42E-F0C4E13BEC90}"/>
  </bookViews>
  <sheets>
    <sheet name="Liste pays participants" sheetId="6" r:id="rId1"/>
    <sheet name="Liste des disciplines" sheetId="3" r:id="rId2"/>
    <sheet name="Liste des épreuves" sheetId="2" r:id="rId3"/>
    <sheet name="Tableau des médailles" sheetId="4" r:id="rId4"/>
    <sheet name="Rappel tableau médailles 2016" sheetId="9" r:id="rId5"/>
    <sheet name="Mot de passe" sheetId="5" r:id="rId6"/>
  </sheets>
  <definedNames>
    <definedName name="_xlnm._FilterDatabase" localSheetId="2" hidden="1">'Liste des épreuves'!$A$7:$L$346</definedName>
    <definedName name="_xlnm._FilterDatabase" localSheetId="0" hidden="1">'Liste pays participants'!$A$6:$B$211</definedName>
    <definedName name="_xlnm._FilterDatabase" localSheetId="3" hidden="1">'Tableau des médailles'!$H$9:$K$9</definedName>
    <definedName name="_xlnm.Print_Area" localSheetId="1">'Liste des disciplines'!$A$1:$E$67</definedName>
    <definedName name="_xlnm.Print_Area" localSheetId="3">'Tableau des médailles'!$N$1:$R$56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10" i="4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66" i="3"/>
  <c r="C66" i="3"/>
  <c r="B66" i="3"/>
  <c r="B211" i="4" l="1"/>
  <c r="C212" i="4"/>
  <c r="C206" i="4"/>
  <c r="B172" i="4"/>
  <c r="C49" i="4"/>
  <c r="B78" i="4"/>
  <c r="C213" i="4"/>
  <c r="C159" i="4"/>
  <c r="B199" i="4"/>
  <c r="B181" i="4"/>
  <c r="B163" i="4"/>
  <c r="B151" i="4"/>
  <c r="B133" i="4"/>
  <c r="B115" i="4"/>
  <c r="B97" i="4"/>
  <c r="B79" i="4"/>
  <c r="B61" i="4"/>
  <c r="B43" i="4"/>
  <c r="B25" i="4"/>
  <c r="C188" i="4"/>
  <c r="C170" i="4"/>
  <c r="C158" i="4"/>
  <c r="C146" i="4"/>
  <c r="C128" i="4"/>
  <c r="C110" i="4"/>
  <c r="C92" i="4"/>
  <c r="C74" i="4"/>
  <c r="C56" i="4"/>
  <c r="C44" i="4"/>
  <c r="C26" i="4"/>
  <c r="B198" i="4"/>
  <c r="B180" i="4"/>
  <c r="B162" i="4"/>
  <c r="B144" i="4"/>
  <c r="B126" i="4"/>
  <c r="B108" i="4"/>
  <c r="B90" i="4"/>
  <c r="B72" i="4"/>
  <c r="B60" i="4"/>
  <c r="B48" i="4"/>
  <c r="B36" i="4"/>
  <c r="B30" i="4"/>
  <c r="B24" i="4"/>
  <c r="B18" i="4"/>
  <c r="B12" i="4"/>
  <c r="B33" i="4"/>
  <c r="B76" i="4"/>
  <c r="B117" i="4"/>
  <c r="B135" i="4"/>
  <c r="B153" i="4"/>
  <c r="B171" i="4"/>
  <c r="B189" i="4"/>
  <c r="B207" i="4"/>
  <c r="C211" i="4"/>
  <c r="C205" i="4"/>
  <c r="C199" i="4"/>
  <c r="C193" i="4"/>
  <c r="C187" i="4"/>
  <c r="C181" i="4"/>
  <c r="C175" i="4"/>
  <c r="C169" i="4"/>
  <c r="C163" i="4"/>
  <c r="C151" i="4"/>
  <c r="C145" i="4"/>
  <c r="C133" i="4"/>
  <c r="C127" i="4"/>
  <c r="C115" i="4"/>
  <c r="C109" i="4"/>
  <c r="C97" i="4"/>
  <c r="C91" i="4"/>
  <c r="C79" i="4"/>
  <c r="C73" i="4"/>
  <c r="B154" i="4"/>
  <c r="B34" i="4"/>
  <c r="C77" i="4"/>
  <c r="B136" i="4"/>
  <c r="B205" i="4"/>
  <c r="B187" i="4"/>
  <c r="B169" i="4"/>
  <c r="B145" i="4"/>
  <c r="B127" i="4"/>
  <c r="B109" i="4"/>
  <c r="B91" i="4"/>
  <c r="B73" i="4"/>
  <c r="B55" i="4"/>
  <c r="B37" i="4"/>
  <c r="B19" i="4"/>
  <c r="B13" i="4"/>
  <c r="C200" i="4"/>
  <c r="C182" i="4"/>
  <c r="C140" i="4"/>
  <c r="C122" i="4"/>
  <c r="C104" i="4"/>
  <c r="C86" i="4"/>
  <c r="C68" i="4"/>
  <c r="C50" i="4"/>
  <c r="C32" i="4"/>
  <c r="C14" i="4"/>
  <c r="C47" i="4"/>
  <c r="C76" i="4"/>
  <c r="C103" i="4"/>
  <c r="C130" i="4"/>
  <c r="C157" i="4"/>
  <c r="C184" i="4"/>
  <c r="B56" i="4"/>
  <c r="C105" i="4"/>
  <c r="B210" i="4"/>
  <c r="B192" i="4"/>
  <c r="B174" i="4"/>
  <c r="B156" i="4"/>
  <c r="B138" i="4"/>
  <c r="B120" i="4"/>
  <c r="B102" i="4"/>
  <c r="B84" i="4"/>
  <c r="B66" i="4"/>
  <c r="B42" i="4"/>
  <c r="A213" i="4"/>
  <c r="B214" i="4"/>
  <c r="B202" i="4"/>
  <c r="B196" i="4"/>
  <c r="B184" i="4"/>
  <c r="B178" i="4"/>
  <c r="B166" i="4"/>
  <c r="B160" i="4"/>
  <c r="B148" i="4"/>
  <c r="B142" i="4"/>
  <c r="B130" i="4"/>
  <c r="B124" i="4"/>
  <c r="B112" i="4"/>
  <c r="B106" i="4"/>
  <c r="B70" i="4"/>
  <c r="B40" i="4"/>
  <c r="B16" i="4"/>
  <c r="C37" i="4"/>
  <c r="C203" i="4"/>
  <c r="C167" i="4"/>
  <c r="C149" i="4"/>
  <c r="B118" i="4"/>
  <c r="C185" i="4"/>
  <c r="C11" i="4"/>
  <c r="B193" i="4"/>
  <c r="B175" i="4"/>
  <c r="B157" i="4"/>
  <c r="B139" i="4"/>
  <c r="B121" i="4"/>
  <c r="B103" i="4"/>
  <c r="B85" i="4"/>
  <c r="B67" i="4"/>
  <c r="B49" i="4"/>
  <c r="B31" i="4"/>
  <c r="C194" i="4"/>
  <c r="C176" i="4"/>
  <c r="C164" i="4"/>
  <c r="C152" i="4"/>
  <c r="C134" i="4"/>
  <c r="C116" i="4"/>
  <c r="C98" i="4"/>
  <c r="C80" i="4"/>
  <c r="C62" i="4"/>
  <c r="C38" i="4"/>
  <c r="C20" i="4"/>
  <c r="B204" i="4"/>
  <c r="B186" i="4"/>
  <c r="B168" i="4"/>
  <c r="B150" i="4"/>
  <c r="B132" i="4"/>
  <c r="B114" i="4"/>
  <c r="B96" i="4"/>
  <c r="B54" i="4"/>
  <c r="B213" i="4"/>
  <c r="B201" i="4"/>
  <c r="B195" i="4"/>
  <c r="B183" i="4"/>
  <c r="B177" i="4"/>
  <c r="B165" i="4"/>
  <c r="B159" i="4"/>
  <c r="B147" i="4"/>
  <c r="B141" i="4"/>
  <c r="B129" i="4"/>
  <c r="B123" i="4"/>
  <c r="B111" i="4"/>
  <c r="B105" i="4"/>
  <c r="B69" i="4"/>
  <c r="B63" i="4"/>
  <c r="B15" i="4"/>
  <c r="C202" i="4"/>
  <c r="C166" i="4"/>
  <c r="C148" i="4"/>
  <c r="C112" i="4"/>
  <c r="C94" i="4"/>
  <c r="B208" i="4"/>
  <c r="B99" i="4"/>
  <c r="B212" i="4"/>
  <c r="B206" i="4"/>
  <c r="B200" i="4"/>
  <c r="B194" i="4"/>
  <c r="B188" i="4"/>
  <c r="B182" i="4"/>
  <c r="B176" i="4"/>
  <c r="B170" i="4"/>
  <c r="B164" i="4"/>
  <c r="B158" i="4"/>
  <c r="B152" i="4"/>
  <c r="B146" i="4"/>
  <c r="B140" i="4"/>
  <c r="B134" i="4"/>
  <c r="B128" i="4"/>
  <c r="B122" i="4"/>
  <c r="B116" i="4"/>
  <c r="B110" i="4"/>
  <c r="B104" i="4"/>
  <c r="B98" i="4"/>
  <c r="B92" i="4"/>
  <c r="B86" i="4"/>
  <c r="B80" i="4"/>
  <c r="B74" i="4"/>
  <c r="B68" i="4"/>
  <c r="B62" i="4"/>
  <c r="B50" i="4"/>
  <c r="B44" i="4"/>
  <c r="B38" i="4"/>
  <c r="B32" i="4"/>
  <c r="B26" i="4"/>
  <c r="B20" i="4"/>
  <c r="B14" i="4"/>
  <c r="C207" i="4"/>
  <c r="C201" i="4"/>
  <c r="C195" i="4"/>
  <c r="C189" i="4"/>
  <c r="C183" i="4"/>
  <c r="C177" i="4"/>
  <c r="C171" i="4"/>
  <c r="C165" i="4"/>
  <c r="C153" i="4"/>
  <c r="C141" i="4"/>
  <c r="C123" i="4"/>
  <c r="C87" i="4"/>
  <c r="C69" i="4"/>
  <c r="B190" i="4"/>
  <c r="C131" i="4"/>
  <c r="C55" i="4"/>
  <c r="C43" i="4"/>
  <c r="C31" i="4"/>
  <c r="C19" i="4"/>
  <c r="B10" i="4"/>
  <c r="B209" i="4"/>
  <c r="B203" i="4"/>
  <c r="B197" i="4"/>
  <c r="B191" i="4"/>
  <c r="B185" i="4"/>
  <c r="B179" i="4"/>
  <c r="B173" i="4"/>
  <c r="B167" i="4"/>
  <c r="B161" i="4"/>
  <c r="B155" i="4"/>
  <c r="B149" i="4"/>
  <c r="B143" i="4"/>
  <c r="B137" i="4"/>
  <c r="B131" i="4"/>
  <c r="B125" i="4"/>
  <c r="B119" i="4"/>
  <c r="B113" i="4"/>
  <c r="B107" i="4"/>
  <c r="B101" i="4"/>
  <c r="B95" i="4"/>
  <c r="B89" i="4"/>
  <c r="B83" i="4"/>
  <c r="B77" i="4"/>
  <c r="B71" i="4"/>
  <c r="B65" i="4"/>
  <c r="B59" i="4"/>
  <c r="B53" i="4"/>
  <c r="B47" i="4"/>
  <c r="B41" i="4"/>
  <c r="B35" i="4"/>
  <c r="B29" i="4"/>
  <c r="B23" i="4"/>
  <c r="B17" i="4"/>
  <c r="B11" i="4"/>
  <c r="C210" i="4"/>
  <c r="C204" i="4"/>
  <c r="C198" i="4"/>
  <c r="C192" i="4"/>
  <c r="C186" i="4"/>
  <c r="C180" i="4"/>
  <c r="C174" i="4"/>
  <c r="C168" i="4"/>
  <c r="C95" i="4"/>
  <c r="B100" i="4"/>
  <c r="B94" i="4"/>
  <c r="B88" i="4"/>
  <c r="B82" i="4"/>
  <c r="B64" i="4"/>
  <c r="B58" i="4"/>
  <c r="B52" i="4"/>
  <c r="B46" i="4"/>
  <c r="B28" i="4"/>
  <c r="B22" i="4"/>
  <c r="C13" i="4"/>
  <c r="C61" i="4"/>
  <c r="C10" i="4"/>
  <c r="C209" i="4"/>
  <c r="C197" i="4"/>
  <c r="C191" i="4"/>
  <c r="C179" i="4"/>
  <c r="C173" i="4"/>
  <c r="C161" i="4"/>
  <c r="C155" i="4"/>
  <c r="C143" i="4"/>
  <c r="C137" i="4"/>
  <c r="C125" i="4"/>
  <c r="C119" i="4"/>
  <c r="C107" i="4"/>
  <c r="C101" i="4"/>
  <c r="C89" i="4"/>
  <c r="C83" i="4"/>
  <c r="C71" i="4"/>
  <c r="C65" i="4"/>
  <c r="C53" i="4"/>
  <c r="C41" i="4"/>
  <c r="C29" i="4"/>
  <c r="C17" i="4"/>
  <c r="C121" i="4"/>
  <c r="C67" i="4"/>
  <c r="C35" i="4"/>
  <c r="A32" i="4"/>
  <c r="B93" i="4"/>
  <c r="B87" i="4"/>
  <c r="B81" i="4"/>
  <c r="B75" i="4"/>
  <c r="B57" i="4"/>
  <c r="B51" i="4"/>
  <c r="B45" i="4"/>
  <c r="B39" i="4"/>
  <c r="B27" i="4"/>
  <c r="B21" i="4"/>
  <c r="C214" i="4"/>
  <c r="C208" i="4"/>
  <c r="C196" i="4"/>
  <c r="C190" i="4"/>
  <c r="C178" i="4"/>
  <c r="C172" i="4"/>
  <c r="C160" i="4"/>
  <c r="C154" i="4"/>
  <c r="C142" i="4"/>
  <c r="C136" i="4"/>
  <c r="C124" i="4"/>
  <c r="C118" i="4"/>
  <c r="C106" i="4"/>
  <c r="C100" i="4"/>
  <c r="C88" i="4"/>
  <c r="C82" i="4"/>
  <c r="C70" i="4"/>
  <c r="C64" i="4"/>
  <c r="C52" i="4"/>
  <c r="C46" i="4"/>
  <c r="C40" i="4"/>
  <c r="C34" i="4"/>
  <c r="C28" i="4"/>
  <c r="C22" i="4"/>
  <c r="C113" i="4"/>
  <c r="C59" i="4"/>
  <c r="C25" i="4"/>
  <c r="C147" i="4"/>
  <c r="C135" i="4"/>
  <c r="C129" i="4"/>
  <c r="C117" i="4"/>
  <c r="C111" i="4"/>
  <c r="C99" i="4"/>
  <c r="C93" i="4"/>
  <c r="C81" i="4"/>
  <c r="C75" i="4"/>
  <c r="C63" i="4"/>
  <c r="C57" i="4"/>
  <c r="C51" i="4"/>
  <c r="C45" i="4"/>
  <c r="C39" i="4"/>
  <c r="C33" i="4"/>
  <c r="C27" i="4"/>
  <c r="C21" i="4"/>
  <c r="C15" i="4"/>
  <c r="C139" i="4"/>
  <c r="C85" i="4"/>
  <c r="C58" i="4"/>
  <c r="C23" i="4"/>
  <c r="C162" i="4"/>
  <c r="C156" i="4"/>
  <c r="C150" i="4"/>
  <c r="C144" i="4"/>
  <c r="C138" i="4"/>
  <c r="C132" i="4"/>
  <c r="C126" i="4"/>
  <c r="C120" i="4"/>
  <c r="C114" i="4"/>
  <c r="C108" i="4"/>
  <c r="C102" i="4"/>
  <c r="C96" i="4"/>
  <c r="C90" i="4"/>
  <c r="C84" i="4"/>
  <c r="C78" i="4"/>
  <c r="C72" i="4"/>
  <c r="C66" i="4"/>
  <c r="C60" i="4"/>
  <c r="C54" i="4"/>
  <c r="C48" i="4"/>
  <c r="C42" i="4"/>
  <c r="C36" i="4"/>
  <c r="C30" i="4"/>
  <c r="C24" i="4"/>
  <c r="C18" i="4"/>
  <c r="C12" i="4"/>
  <c r="C16" i="4"/>
  <c r="A205" i="4"/>
  <c r="A181" i="4"/>
  <c r="A157" i="4"/>
  <c r="A133" i="4"/>
  <c r="A109" i="4"/>
  <c r="A91" i="4"/>
  <c r="A85" i="4"/>
  <c r="E85" i="4" s="1"/>
  <c r="A79" i="4"/>
  <c r="A73" i="4"/>
  <c r="A67" i="4"/>
  <c r="A61" i="4"/>
  <c r="A55" i="4"/>
  <c r="A49" i="4"/>
  <c r="E49" i="4" s="1"/>
  <c r="A43" i="4"/>
  <c r="A37" i="4"/>
  <c r="A31" i="4"/>
  <c r="A25" i="4"/>
  <c r="A19" i="4"/>
  <c r="E19" i="4" s="1"/>
  <c r="A13" i="4"/>
  <c r="A212" i="4"/>
  <c r="A194" i="4"/>
  <c r="E194" i="4" s="1"/>
  <c r="A176" i="4"/>
  <c r="A158" i="4"/>
  <c r="E158" i="4" s="1"/>
  <c r="A140" i="4"/>
  <c r="A122" i="4"/>
  <c r="A104" i="4"/>
  <c r="A86" i="4"/>
  <c r="E86" i="4" s="1"/>
  <c r="A68" i="4"/>
  <c r="A50" i="4"/>
  <c r="A26" i="4"/>
  <c r="A193" i="4"/>
  <c r="E193" i="4" s="1"/>
  <c r="A169" i="4"/>
  <c r="A145" i="4"/>
  <c r="A121" i="4"/>
  <c r="A97" i="4"/>
  <c r="E97" i="4" s="1"/>
  <c r="A210" i="4"/>
  <c r="A204" i="4"/>
  <c r="A198" i="4"/>
  <c r="A192" i="4"/>
  <c r="A186" i="4"/>
  <c r="A180" i="4"/>
  <c r="A174" i="4"/>
  <c r="A168" i="4"/>
  <c r="A162" i="4"/>
  <c r="A156" i="4"/>
  <c r="A150" i="4"/>
  <c r="A144" i="4"/>
  <c r="A138" i="4"/>
  <c r="A132" i="4"/>
  <c r="A126" i="4"/>
  <c r="A120" i="4"/>
  <c r="A114" i="4"/>
  <c r="A108" i="4"/>
  <c r="A102" i="4"/>
  <c r="A96" i="4"/>
  <c r="A90" i="4"/>
  <c r="A84" i="4"/>
  <c r="A78" i="4"/>
  <c r="A72" i="4"/>
  <c r="A66" i="4"/>
  <c r="A60" i="4"/>
  <c r="A54" i="4"/>
  <c r="A48" i="4"/>
  <c r="A42" i="4"/>
  <c r="A36" i="4"/>
  <c r="A30" i="4"/>
  <c r="A24" i="4"/>
  <c r="A18" i="4"/>
  <c r="A12" i="4"/>
  <c r="A206" i="4"/>
  <c r="E206" i="4" s="1"/>
  <c r="A188" i="4"/>
  <c r="A170" i="4"/>
  <c r="A152" i="4"/>
  <c r="E152" i="4" s="1"/>
  <c r="A134" i="4"/>
  <c r="A116" i="4"/>
  <c r="A98" i="4"/>
  <c r="A80" i="4"/>
  <c r="A62" i="4"/>
  <c r="A44" i="4"/>
  <c r="E44" i="4" s="1"/>
  <c r="A20" i="4"/>
  <c r="A211" i="4"/>
  <c r="A187" i="4"/>
  <c r="A163" i="4"/>
  <c r="A139" i="4"/>
  <c r="A115" i="4"/>
  <c r="A10" i="4"/>
  <c r="A209" i="4"/>
  <c r="A203" i="4"/>
  <c r="A197" i="4"/>
  <c r="A191" i="4"/>
  <c r="E191" i="4" s="1"/>
  <c r="A185" i="4"/>
  <c r="A179" i="4"/>
  <c r="A173" i="4"/>
  <c r="A167" i="4"/>
  <c r="A161" i="4"/>
  <c r="A155" i="4"/>
  <c r="A149" i="4"/>
  <c r="E149" i="4" s="1"/>
  <c r="A143" i="4"/>
  <c r="A137" i="4"/>
  <c r="A131" i="4"/>
  <c r="A125" i="4"/>
  <c r="A119" i="4"/>
  <c r="A113" i="4"/>
  <c r="A107" i="4"/>
  <c r="A101" i="4"/>
  <c r="A95" i="4"/>
  <c r="A89" i="4"/>
  <c r="A83" i="4"/>
  <c r="A77" i="4"/>
  <c r="E77" i="4" s="1"/>
  <c r="A71" i="4"/>
  <c r="A65" i="4"/>
  <c r="A59" i="4"/>
  <c r="A53" i="4"/>
  <c r="A47" i="4"/>
  <c r="A41" i="4"/>
  <c r="A35" i="4"/>
  <c r="A29" i="4"/>
  <c r="A23" i="4"/>
  <c r="A17" i="4"/>
  <c r="A11" i="4"/>
  <c r="A200" i="4"/>
  <c r="E200" i="4" s="1"/>
  <c r="A182" i="4"/>
  <c r="A164" i="4"/>
  <c r="A146" i="4"/>
  <c r="A128" i="4"/>
  <c r="A110" i="4"/>
  <c r="A92" i="4"/>
  <c r="A74" i="4"/>
  <c r="A56" i="4"/>
  <c r="E56" i="4" s="1"/>
  <c r="A38" i="4"/>
  <c r="A14" i="4"/>
  <c r="A199" i="4"/>
  <c r="A175" i="4"/>
  <c r="A151" i="4"/>
  <c r="A127" i="4"/>
  <c r="A103" i="4"/>
  <c r="A214" i="4"/>
  <c r="A208" i="4"/>
  <c r="A202" i="4"/>
  <c r="A196" i="4"/>
  <c r="A190" i="4"/>
  <c r="A184" i="4"/>
  <c r="A178" i="4"/>
  <c r="A172" i="4"/>
  <c r="A166" i="4"/>
  <c r="A160" i="4"/>
  <c r="A154" i="4"/>
  <c r="A148" i="4"/>
  <c r="A142" i="4"/>
  <c r="A136" i="4"/>
  <c r="E136" i="4" s="1"/>
  <c r="A130" i="4"/>
  <c r="A124" i="4"/>
  <c r="A118" i="4"/>
  <c r="A112" i="4"/>
  <c r="A106" i="4"/>
  <c r="A100" i="4"/>
  <c r="A94" i="4"/>
  <c r="A88" i="4"/>
  <c r="A82" i="4"/>
  <c r="A76" i="4"/>
  <c r="A70" i="4"/>
  <c r="A64" i="4"/>
  <c r="A58" i="4"/>
  <c r="A52" i="4"/>
  <c r="A46" i="4"/>
  <c r="A40" i="4"/>
  <c r="A34" i="4"/>
  <c r="A28" i="4"/>
  <c r="A22" i="4"/>
  <c r="A16" i="4"/>
  <c r="A207" i="4"/>
  <c r="A201" i="4"/>
  <c r="A195" i="4"/>
  <c r="A189" i="4"/>
  <c r="A183" i="4"/>
  <c r="A177" i="4"/>
  <c r="A171" i="4"/>
  <c r="E171" i="4" s="1"/>
  <c r="A165" i="4"/>
  <c r="A159" i="4"/>
  <c r="A153" i="4"/>
  <c r="A147" i="4"/>
  <c r="A141" i="4"/>
  <c r="A135" i="4"/>
  <c r="A129" i="4"/>
  <c r="A123" i="4"/>
  <c r="A117" i="4"/>
  <c r="A111" i="4"/>
  <c r="A105" i="4"/>
  <c r="A99" i="4"/>
  <c r="A93" i="4"/>
  <c r="A87" i="4"/>
  <c r="A81" i="4"/>
  <c r="A75" i="4"/>
  <c r="A69" i="4"/>
  <c r="E69" i="4" s="1"/>
  <c r="A63" i="4"/>
  <c r="E63" i="4" s="1"/>
  <c r="A57" i="4"/>
  <c r="A51" i="4"/>
  <c r="A45" i="4"/>
  <c r="A39" i="4"/>
  <c r="E39" i="4" s="1"/>
  <c r="A33" i="4"/>
  <c r="E33" i="4" s="1"/>
  <c r="A27" i="4"/>
  <c r="A21" i="4"/>
  <c r="A15" i="4"/>
  <c r="E66" i="3"/>
  <c r="E127" i="4" l="1"/>
  <c r="E192" i="4"/>
  <c r="E184" i="4"/>
  <c r="E167" i="4"/>
  <c r="E203" i="4"/>
  <c r="E98" i="4"/>
  <c r="E186" i="4"/>
  <c r="E176" i="4"/>
  <c r="E22" i="4"/>
  <c r="E202" i="4"/>
  <c r="E139" i="4"/>
  <c r="E128" i="4"/>
  <c r="E50" i="4"/>
  <c r="E195" i="4"/>
  <c r="E131" i="4"/>
  <c r="E187" i="4"/>
  <c r="E67" i="4"/>
  <c r="E138" i="4"/>
  <c r="E147" i="4"/>
  <c r="E30" i="4"/>
  <c r="E40" i="4"/>
  <c r="E112" i="4"/>
  <c r="E88" i="4"/>
  <c r="E196" i="4"/>
  <c r="E99" i="4"/>
  <c r="E164" i="4"/>
  <c r="E82" i="4"/>
  <c r="E137" i="4"/>
  <c r="E87" i="4"/>
  <c r="E150" i="4"/>
  <c r="E21" i="4"/>
  <c r="E57" i="4"/>
  <c r="E93" i="4"/>
  <c r="E59" i="4"/>
  <c r="E95" i="4"/>
  <c r="E45" i="4"/>
  <c r="E47" i="4"/>
  <c r="E83" i="4"/>
  <c r="E119" i="4"/>
  <c r="E23" i="4"/>
  <c r="E42" i="4"/>
  <c r="E78" i="4"/>
  <c r="E31" i="4"/>
  <c r="E29" i="4"/>
  <c r="E70" i="4"/>
  <c r="E36" i="4"/>
  <c r="E129" i="4"/>
  <c r="E201" i="4"/>
  <c r="E76" i="4"/>
  <c r="E148" i="4"/>
  <c r="E103" i="4"/>
  <c r="E38" i="4"/>
  <c r="E146" i="4"/>
  <c r="E114" i="4"/>
  <c r="E121" i="4"/>
  <c r="E68" i="4"/>
  <c r="E133" i="4"/>
  <c r="E15" i="4"/>
  <c r="E144" i="4"/>
  <c r="E27" i="4"/>
  <c r="E190" i="4"/>
  <c r="E116" i="4"/>
  <c r="E12" i="4"/>
  <c r="E48" i="4"/>
  <c r="E84" i="4"/>
  <c r="E120" i="4"/>
  <c r="E157" i="4"/>
  <c r="E165" i="4"/>
  <c r="E135" i="4"/>
  <c r="E207" i="4"/>
  <c r="E71" i="4"/>
  <c r="E143" i="4"/>
  <c r="E179" i="4"/>
  <c r="E79" i="4"/>
  <c r="E181" i="4"/>
  <c r="E81" i="4"/>
  <c r="E28" i="4"/>
  <c r="E64" i="4"/>
  <c r="E102" i="4"/>
  <c r="E210" i="4"/>
  <c r="E91" i="4"/>
  <c r="E108" i="4"/>
  <c r="E61" i="4"/>
  <c r="D32" i="4"/>
  <c r="E32" i="4"/>
  <c r="E154" i="4"/>
  <c r="E156" i="4"/>
  <c r="E37" i="4"/>
  <c r="E105" i="4"/>
  <c r="E141" i="4"/>
  <c r="D177" i="4"/>
  <c r="E177" i="4"/>
  <c r="E16" i="4"/>
  <c r="E52" i="4"/>
  <c r="E124" i="4"/>
  <c r="E160" i="4"/>
  <c r="D151" i="4"/>
  <c r="E151" i="4"/>
  <c r="D74" i="4"/>
  <c r="E74" i="4"/>
  <c r="D182" i="4"/>
  <c r="E182" i="4"/>
  <c r="E35" i="4"/>
  <c r="E107" i="4"/>
  <c r="E10" i="4"/>
  <c r="E20" i="4"/>
  <c r="E134" i="4"/>
  <c r="E18" i="4"/>
  <c r="E54" i="4"/>
  <c r="E90" i="4"/>
  <c r="E126" i="4"/>
  <c r="E162" i="4"/>
  <c r="E198" i="4"/>
  <c r="E169" i="4"/>
  <c r="E104" i="4"/>
  <c r="E212" i="4"/>
  <c r="E43" i="4"/>
  <c r="E46" i="4"/>
  <c r="D173" i="4"/>
  <c r="E173" i="4"/>
  <c r="D211" i="4"/>
  <c r="E211" i="4"/>
  <c r="E145" i="4"/>
  <c r="D73" i="4"/>
  <c r="E73" i="4"/>
  <c r="E111" i="4"/>
  <c r="E183" i="4"/>
  <c r="D58" i="4"/>
  <c r="E58" i="4"/>
  <c r="E94" i="4"/>
  <c r="E130" i="4"/>
  <c r="E166" i="4"/>
  <c r="D175" i="4"/>
  <c r="E175" i="4"/>
  <c r="E92" i="4"/>
  <c r="E41" i="4"/>
  <c r="E113" i="4"/>
  <c r="E185" i="4"/>
  <c r="E115" i="4"/>
  <c r="E24" i="4"/>
  <c r="E60" i="4"/>
  <c r="E96" i="4"/>
  <c r="E132" i="4"/>
  <c r="E168" i="4"/>
  <c r="D204" i="4"/>
  <c r="E204" i="4"/>
  <c r="E122" i="4"/>
  <c r="D13" i="4"/>
  <c r="E13" i="4"/>
  <c r="E205" i="4"/>
  <c r="D65" i="4"/>
  <c r="E65" i="4"/>
  <c r="E209" i="4"/>
  <c r="D75" i="4"/>
  <c r="E75" i="4"/>
  <c r="E117" i="4"/>
  <c r="E153" i="4"/>
  <c r="E189" i="4"/>
  <c r="E100" i="4"/>
  <c r="D172" i="4"/>
  <c r="E172" i="4"/>
  <c r="E208" i="4"/>
  <c r="E199" i="4"/>
  <c r="E110" i="4"/>
  <c r="E11" i="4"/>
  <c r="E155" i="4"/>
  <c r="E62" i="4"/>
  <c r="E170" i="4"/>
  <c r="E66" i="4"/>
  <c r="E174" i="4"/>
  <c r="E26" i="4"/>
  <c r="E140" i="4"/>
  <c r="E55" i="4"/>
  <c r="D118" i="4"/>
  <c r="E118" i="4"/>
  <c r="E101" i="4"/>
  <c r="E51" i="4"/>
  <c r="E123" i="4"/>
  <c r="E159" i="4"/>
  <c r="E34" i="4"/>
  <c r="E106" i="4"/>
  <c r="D142" i="4"/>
  <c r="E142" i="4"/>
  <c r="E178" i="4"/>
  <c r="E214" i="4"/>
  <c r="E14" i="4"/>
  <c r="E17" i="4"/>
  <c r="E53" i="4"/>
  <c r="E89" i="4"/>
  <c r="E125" i="4"/>
  <c r="E161" i="4"/>
  <c r="E197" i="4"/>
  <c r="E163" i="4"/>
  <c r="E80" i="4"/>
  <c r="E188" i="4"/>
  <c r="E72" i="4"/>
  <c r="E180" i="4"/>
  <c r="E25" i="4"/>
  <c r="E109" i="4"/>
  <c r="E213" i="4"/>
  <c r="D198" i="4"/>
  <c r="D169" i="4"/>
  <c r="D104" i="4"/>
  <c r="D52" i="4"/>
  <c r="D130" i="4"/>
  <c r="D189" i="4"/>
  <c r="D110" i="4"/>
  <c r="D26" i="4"/>
  <c r="D140" i="4"/>
  <c r="D55" i="4"/>
  <c r="D28" i="4"/>
  <c r="D144" i="4"/>
  <c r="D93" i="4"/>
  <c r="D129" i="4"/>
  <c r="D165" i="4"/>
  <c r="D76" i="4"/>
  <c r="D38" i="4"/>
  <c r="D146" i="4"/>
  <c r="D187" i="4"/>
  <c r="D78" i="4"/>
  <c r="D114" i="4"/>
  <c r="D121" i="4"/>
  <c r="D68" i="4"/>
  <c r="D67" i="4"/>
  <c r="D133" i="4"/>
  <c r="D64" i="4"/>
  <c r="D108" i="4"/>
  <c r="D135" i="4"/>
  <c r="D86" i="4"/>
  <c r="D194" i="4"/>
  <c r="D81" i="4"/>
  <c r="D195" i="4"/>
  <c r="D33" i="4"/>
  <c r="D69" i="4"/>
  <c r="D141" i="4"/>
  <c r="D16" i="4"/>
  <c r="D160" i="4"/>
  <c r="D35" i="4"/>
  <c r="D71" i="4"/>
  <c r="D107" i="4"/>
  <c r="D179" i="4"/>
  <c r="D10" i="4"/>
  <c r="D158" i="4"/>
  <c r="D105" i="4"/>
  <c r="D124" i="4"/>
  <c r="D18" i="4"/>
  <c r="D54" i="4"/>
  <c r="D90" i="4"/>
  <c r="D162" i="4"/>
  <c r="D212" i="4"/>
  <c r="D43" i="4"/>
  <c r="D115" i="4"/>
  <c r="D168" i="4"/>
  <c r="D122" i="4"/>
  <c r="D40" i="4"/>
  <c r="D99" i="4"/>
  <c r="D29" i="4"/>
  <c r="D88" i="4"/>
  <c r="D196" i="4"/>
  <c r="D143" i="4"/>
  <c r="D119" i="4"/>
  <c r="D25" i="4"/>
  <c r="D111" i="4"/>
  <c r="D166" i="4"/>
  <c r="D132" i="4"/>
  <c r="D117" i="4"/>
  <c r="D153" i="4"/>
  <c r="D100" i="4"/>
  <c r="D199" i="4"/>
  <c r="D11" i="4"/>
  <c r="D47" i="4"/>
  <c r="D155" i="4"/>
  <c r="D62" i="4"/>
  <c r="D170" i="4"/>
  <c r="D30" i="4"/>
  <c r="D66" i="4"/>
  <c r="D138" i="4"/>
  <c r="D19" i="4"/>
  <c r="D92" i="4"/>
  <c r="D96" i="4"/>
  <c r="D193" i="4"/>
  <c r="D51" i="4"/>
  <c r="D159" i="4"/>
  <c r="D106" i="4"/>
  <c r="D178" i="4"/>
  <c r="D214" i="4"/>
  <c r="D14" i="4"/>
  <c r="D128" i="4"/>
  <c r="D53" i="4"/>
  <c r="D89" i="4"/>
  <c r="D125" i="4"/>
  <c r="D161" i="4"/>
  <c r="D197" i="4"/>
  <c r="D72" i="4"/>
  <c r="D180" i="4"/>
  <c r="D97" i="4"/>
  <c r="D50" i="4"/>
  <c r="D109" i="4"/>
  <c r="D94" i="4"/>
  <c r="D60" i="4"/>
  <c r="D85" i="4"/>
  <c r="D57" i="4"/>
  <c r="D201" i="4"/>
  <c r="D112" i="4"/>
  <c r="D148" i="4"/>
  <c r="D184" i="4"/>
  <c r="D103" i="4"/>
  <c r="D23" i="4"/>
  <c r="D59" i="4"/>
  <c r="D95" i="4"/>
  <c r="D131" i="4"/>
  <c r="D167" i="4"/>
  <c r="D203" i="4"/>
  <c r="D98" i="4"/>
  <c r="D206" i="4"/>
  <c r="D42" i="4"/>
  <c r="D150" i="4"/>
  <c r="D186" i="4"/>
  <c r="D176" i="4"/>
  <c r="D31" i="4"/>
  <c r="D24" i="4"/>
  <c r="D123" i="4"/>
  <c r="D21" i="4"/>
  <c r="D27" i="4"/>
  <c r="D63" i="4"/>
  <c r="D171" i="4"/>
  <c r="D46" i="4"/>
  <c r="D154" i="4"/>
  <c r="D127" i="4"/>
  <c r="D56" i="4"/>
  <c r="D164" i="4"/>
  <c r="D101" i="4"/>
  <c r="D209" i="4"/>
  <c r="D192" i="4"/>
  <c r="D145" i="4"/>
  <c r="D37" i="4"/>
  <c r="D134" i="4"/>
  <c r="D126" i="4"/>
  <c r="D147" i="4"/>
  <c r="D22" i="4"/>
  <c r="D202" i="4"/>
  <c r="D200" i="4"/>
  <c r="D41" i="4"/>
  <c r="D77" i="4"/>
  <c r="D113" i="4"/>
  <c r="D149" i="4"/>
  <c r="D185" i="4"/>
  <c r="D44" i="4"/>
  <c r="D152" i="4"/>
  <c r="D49" i="4"/>
  <c r="D205" i="4"/>
  <c r="D20" i="4"/>
  <c r="D39" i="4"/>
  <c r="D183" i="4"/>
  <c r="D45" i="4"/>
  <c r="D136" i="4"/>
  <c r="D208" i="4"/>
  <c r="D83" i="4"/>
  <c r="D191" i="4"/>
  <c r="D139" i="4"/>
  <c r="D102" i="4"/>
  <c r="D174" i="4"/>
  <c r="D210" i="4"/>
  <c r="D91" i="4"/>
  <c r="D15" i="4"/>
  <c r="D87" i="4"/>
  <c r="D34" i="4"/>
  <c r="D70" i="4"/>
  <c r="D17" i="4"/>
  <c r="D163" i="4"/>
  <c r="D80" i="4"/>
  <c r="D188" i="4"/>
  <c r="D36" i="4"/>
  <c r="D61" i="4"/>
  <c r="D207" i="4"/>
  <c r="D82" i="4"/>
  <c r="D190" i="4"/>
  <c r="D137" i="4"/>
  <c r="D116" i="4"/>
  <c r="D12" i="4"/>
  <c r="D48" i="4"/>
  <c r="D84" i="4"/>
  <c r="D120" i="4"/>
  <c r="D156" i="4"/>
  <c r="D157" i="4"/>
  <c r="D79" i="4"/>
  <c r="D181" i="4"/>
  <c r="D213" i="4"/>
  <c r="F156" i="4" l="1"/>
  <c r="F137" i="4"/>
  <c r="F188" i="4"/>
  <c r="F87" i="4"/>
  <c r="F139" i="4"/>
  <c r="F37" i="4"/>
  <c r="F60" i="4"/>
  <c r="F66" i="4"/>
  <c r="F120" i="4"/>
  <c r="F191" i="4"/>
  <c r="F127" i="4"/>
  <c r="F94" i="4"/>
  <c r="F199" i="4"/>
  <c r="F179" i="4"/>
  <c r="F163" i="4"/>
  <c r="F149" i="4"/>
  <c r="F154" i="4"/>
  <c r="F112" i="4"/>
  <c r="F96" i="4"/>
  <c r="F88" i="4"/>
  <c r="F107" i="4"/>
  <c r="F121" i="4"/>
  <c r="F157" i="4"/>
  <c r="F116" i="4"/>
  <c r="F36" i="4"/>
  <c r="F34" i="4"/>
  <c r="F102" i="4"/>
  <c r="F45" i="4"/>
  <c r="F152" i="4"/>
  <c r="F41" i="4"/>
  <c r="F134" i="4"/>
  <c r="F164" i="4"/>
  <c r="F63" i="4"/>
  <c r="F176" i="4"/>
  <c r="F203" i="4"/>
  <c r="F103" i="4"/>
  <c r="F85" i="4"/>
  <c r="F180" i="4"/>
  <c r="F53" i="4"/>
  <c r="F159" i="4"/>
  <c r="F138" i="4"/>
  <c r="F47" i="4"/>
  <c r="F132" i="4"/>
  <c r="F119" i="4"/>
  <c r="F40" i="4"/>
  <c r="F162" i="4"/>
  <c r="F158" i="4"/>
  <c r="F160" i="4"/>
  <c r="F81" i="4"/>
  <c r="F133" i="4"/>
  <c r="F187" i="4"/>
  <c r="F93" i="4"/>
  <c r="F110" i="4"/>
  <c r="F198" i="4"/>
  <c r="F74" i="4"/>
  <c r="F27" i="4"/>
  <c r="F128" i="4"/>
  <c r="F11" i="4"/>
  <c r="F90" i="4"/>
  <c r="F10" i="4"/>
  <c r="F16" i="4"/>
  <c r="F194" i="4"/>
  <c r="F67" i="4"/>
  <c r="F146" i="4"/>
  <c r="F144" i="4"/>
  <c r="F189" i="4"/>
  <c r="F142" i="4"/>
  <c r="F58" i="4"/>
  <c r="F56" i="4"/>
  <c r="F72" i="4"/>
  <c r="F166" i="4"/>
  <c r="F39" i="4"/>
  <c r="F21" i="4"/>
  <c r="F14" i="4"/>
  <c r="F141" i="4"/>
  <c r="F86" i="4"/>
  <c r="F28" i="4"/>
  <c r="F65" i="4"/>
  <c r="F204" i="4"/>
  <c r="F175" i="4"/>
  <c r="F211" i="4"/>
  <c r="F151" i="4"/>
  <c r="F177" i="4"/>
  <c r="F200" i="4"/>
  <c r="F167" i="4"/>
  <c r="F122" i="4"/>
  <c r="F15" i="4"/>
  <c r="F145" i="4"/>
  <c r="F148" i="4"/>
  <c r="F30" i="4"/>
  <c r="F168" i="4"/>
  <c r="F68" i="4"/>
  <c r="F82" i="4"/>
  <c r="F20" i="4"/>
  <c r="F123" i="4"/>
  <c r="F214" i="4"/>
  <c r="F25" i="4"/>
  <c r="F69" i="4"/>
  <c r="F55" i="4"/>
  <c r="F118" i="4"/>
  <c r="F32" i="4"/>
  <c r="F183" i="4"/>
  <c r="F186" i="4"/>
  <c r="F51" i="4"/>
  <c r="F190" i="4"/>
  <c r="F185" i="4"/>
  <c r="F150" i="4"/>
  <c r="F197" i="4"/>
  <c r="F111" i="4"/>
  <c r="F54" i="4"/>
  <c r="F38" i="4"/>
  <c r="F213" i="4"/>
  <c r="F91" i="4"/>
  <c r="F22" i="4"/>
  <c r="F42" i="4"/>
  <c r="F109" i="4"/>
  <c r="F100" i="4"/>
  <c r="F18" i="4"/>
  <c r="F76" i="4"/>
  <c r="F181" i="4"/>
  <c r="F48" i="4"/>
  <c r="F207" i="4"/>
  <c r="F17" i="4"/>
  <c r="F210" i="4"/>
  <c r="F208" i="4"/>
  <c r="F205" i="4"/>
  <c r="F113" i="4"/>
  <c r="F147" i="4"/>
  <c r="F209" i="4"/>
  <c r="F46" i="4"/>
  <c r="F24" i="4"/>
  <c r="F206" i="4"/>
  <c r="F59" i="4"/>
  <c r="F201" i="4"/>
  <c r="F50" i="4"/>
  <c r="F125" i="4"/>
  <c r="F178" i="4"/>
  <c r="F92" i="4"/>
  <c r="F62" i="4"/>
  <c r="F153" i="4"/>
  <c r="F29" i="4"/>
  <c r="F43" i="4"/>
  <c r="F124" i="4"/>
  <c r="F71" i="4"/>
  <c r="F33" i="4"/>
  <c r="F108" i="4"/>
  <c r="F114" i="4"/>
  <c r="F165" i="4"/>
  <c r="F140" i="4"/>
  <c r="F104" i="4"/>
  <c r="F173" i="4"/>
  <c r="F182" i="4"/>
  <c r="F44" i="4"/>
  <c r="F184" i="4"/>
  <c r="F143" i="4"/>
  <c r="F80" i="4"/>
  <c r="F202" i="4"/>
  <c r="F131" i="4"/>
  <c r="F193" i="4"/>
  <c r="F196" i="4"/>
  <c r="F130" i="4"/>
  <c r="F84" i="4"/>
  <c r="F83" i="4"/>
  <c r="F192" i="4"/>
  <c r="F95" i="4"/>
  <c r="F161" i="4"/>
  <c r="F170" i="4"/>
  <c r="F115" i="4"/>
  <c r="F135" i="4"/>
  <c r="F52" i="4"/>
  <c r="F79" i="4"/>
  <c r="F12" i="4"/>
  <c r="F61" i="4"/>
  <c r="F70" i="4"/>
  <c r="F174" i="4"/>
  <c r="F136" i="4"/>
  <c r="F49" i="4"/>
  <c r="F77" i="4"/>
  <c r="F126" i="4"/>
  <c r="F101" i="4"/>
  <c r="F171" i="4"/>
  <c r="F31" i="4"/>
  <c r="F98" i="4"/>
  <c r="F23" i="4"/>
  <c r="F57" i="4"/>
  <c r="F97" i="4"/>
  <c r="F89" i="4"/>
  <c r="F106" i="4"/>
  <c r="F19" i="4"/>
  <c r="F155" i="4"/>
  <c r="F117" i="4"/>
  <c r="F99" i="4"/>
  <c r="F212" i="4"/>
  <c r="F105" i="4"/>
  <c r="F35" i="4"/>
  <c r="F195" i="4"/>
  <c r="F64" i="4"/>
  <c r="F78" i="4"/>
  <c r="F129" i="4"/>
  <c r="F26" i="4"/>
  <c r="F169" i="4"/>
  <c r="F172" i="4"/>
  <c r="F75" i="4"/>
  <c r="F13" i="4"/>
  <c r="F73" i="4"/>
  <c r="G180" i="4"/>
  <c r="G94" i="4"/>
  <c r="G152" i="4"/>
  <c r="G214" i="4"/>
  <c r="G62" i="4"/>
  <c r="G13" i="4"/>
  <c r="G130" i="4"/>
  <c r="G134" i="4"/>
  <c r="G105" i="4"/>
  <c r="G138" i="4"/>
  <c r="G196" i="4"/>
  <c r="G48" i="4"/>
  <c r="G77" i="4"/>
  <c r="G131" i="4"/>
  <c r="G149" i="4"/>
  <c r="G72" i="4"/>
  <c r="G123" i="4"/>
  <c r="G96" i="4"/>
  <c r="G74" i="4"/>
  <c r="G102" i="4"/>
  <c r="G12" i="4"/>
  <c r="G95" i="4"/>
  <c r="G213" i="4"/>
  <c r="G80" i="4"/>
  <c r="G53" i="4"/>
  <c r="G101" i="4"/>
  <c r="G174" i="4"/>
  <c r="G110" i="4"/>
  <c r="G189" i="4"/>
  <c r="G65" i="4"/>
  <c r="G204" i="4"/>
  <c r="G24" i="4"/>
  <c r="G175" i="4"/>
  <c r="G211" i="4"/>
  <c r="G212" i="4"/>
  <c r="G90" i="4"/>
  <c r="G107" i="4"/>
  <c r="G151" i="4"/>
  <c r="G177" i="4"/>
  <c r="G154" i="4"/>
  <c r="G97" i="4"/>
  <c r="G91" i="4"/>
  <c r="G139" i="4"/>
  <c r="G64" i="4"/>
  <c r="G179" i="4"/>
  <c r="G33" i="4"/>
  <c r="G85" i="4"/>
  <c r="G192" i="4"/>
  <c r="G137" i="4"/>
  <c r="G82" i="4"/>
  <c r="G128" i="4"/>
  <c r="G67" i="4"/>
  <c r="G150" i="4"/>
  <c r="G187" i="4"/>
  <c r="G23" i="4"/>
  <c r="G112" i="4"/>
  <c r="G36" i="4"/>
  <c r="G159" i="4"/>
  <c r="G172" i="4"/>
  <c r="G132" i="4"/>
  <c r="G73" i="4"/>
  <c r="G61" i="4"/>
  <c r="G83" i="4"/>
  <c r="G63" i="4"/>
  <c r="G27" i="4"/>
  <c r="G42" i="4"/>
  <c r="G103" i="4"/>
  <c r="G125" i="4"/>
  <c r="G140" i="4"/>
  <c r="G46" i="4"/>
  <c r="G37" i="4"/>
  <c r="G47" i="4"/>
  <c r="G88" i="4"/>
  <c r="G129" i="4"/>
  <c r="G109" i="4"/>
  <c r="G163" i="4"/>
  <c r="G17" i="4"/>
  <c r="G106" i="4"/>
  <c r="G118" i="4"/>
  <c r="G66" i="4"/>
  <c r="G199" i="4"/>
  <c r="G153" i="4"/>
  <c r="G115" i="4"/>
  <c r="G183" i="4"/>
  <c r="G104" i="4"/>
  <c r="G54" i="4"/>
  <c r="G35" i="4"/>
  <c r="G32" i="4"/>
  <c r="G108" i="4"/>
  <c r="G19" i="4"/>
  <c r="G191" i="4"/>
  <c r="G28" i="4"/>
  <c r="G143" i="4"/>
  <c r="G207" i="4"/>
  <c r="G193" i="4"/>
  <c r="G120" i="4"/>
  <c r="G29" i="4"/>
  <c r="G171" i="4"/>
  <c r="G195" i="4"/>
  <c r="G31" i="4"/>
  <c r="G114" i="4"/>
  <c r="G203" i="4"/>
  <c r="G146" i="4"/>
  <c r="G76" i="4"/>
  <c r="G70" i="4"/>
  <c r="G161" i="4"/>
  <c r="G55" i="4"/>
  <c r="G75" i="4"/>
  <c r="G113" i="4"/>
  <c r="G198" i="4"/>
  <c r="G124" i="4"/>
  <c r="G49" i="4"/>
  <c r="G45" i="4"/>
  <c r="G157" i="4"/>
  <c r="G56" i="4"/>
  <c r="G68" i="4"/>
  <c r="G201" i="4"/>
  <c r="G178" i="4"/>
  <c r="G155" i="4"/>
  <c r="G41" i="4"/>
  <c r="G162" i="4"/>
  <c r="G52" i="4"/>
  <c r="G44" i="4"/>
  <c r="G165" i="4"/>
  <c r="G184" i="4"/>
  <c r="G25" i="4"/>
  <c r="G197" i="4"/>
  <c r="G14" i="4"/>
  <c r="G34" i="4"/>
  <c r="G170" i="4"/>
  <c r="G208" i="4"/>
  <c r="G117" i="4"/>
  <c r="G205" i="4"/>
  <c r="G168" i="4"/>
  <c r="G185" i="4"/>
  <c r="G166" i="4"/>
  <c r="G111" i="4"/>
  <c r="G173" i="4"/>
  <c r="G169" i="4"/>
  <c r="G18" i="4"/>
  <c r="G182" i="4"/>
  <c r="G160" i="4"/>
  <c r="G141" i="4"/>
  <c r="G87" i="4"/>
  <c r="G210" i="4"/>
  <c r="G119" i="4"/>
  <c r="G81" i="4"/>
  <c r="G71" i="4"/>
  <c r="G135" i="4"/>
  <c r="G39" i="4"/>
  <c r="G84" i="4"/>
  <c r="G164" i="4"/>
  <c r="G99" i="4"/>
  <c r="G15" i="4"/>
  <c r="G176" i="4"/>
  <c r="G78" i="4"/>
  <c r="G167" i="4"/>
  <c r="G38" i="4"/>
  <c r="G40" i="4"/>
  <c r="G20" i="4"/>
  <c r="G158" i="4"/>
  <c r="G181" i="4"/>
  <c r="G194" i="4"/>
  <c r="G127" i="4"/>
  <c r="G93" i="4"/>
  <c r="G202" i="4"/>
  <c r="G121" i="4"/>
  <c r="G206" i="4"/>
  <c r="G200" i="4"/>
  <c r="G188" i="4"/>
  <c r="G89" i="4"/>
  <c r="G142" i="4"/>
  <c r="G51" i="4"/>
  <c r="G26" i="4"/>
  <c r="G11" i="4"/>
  <c r="G100" i="4"/>
  <c r="G209" i="4"/>
  <c r="G122" i="4"/>
  <c r="G60" i="4"/>
  <c r="G92" i="4"/>
  <c r="G58" i="4"/>
  <c r="G145" i="4"/>
  <c r="G43" i="4"/>
  <c r="G126" i="4"/>
  <c r="M11" i="4"/>
  <c r="M17" i="4"/>
  <c r="M23" i="4"/>
  <c r="M29" i="4"/>
  <c r="M35" i="4"/>
  <c r="M41" i="4"/>
  <c r="M47" i="4"/>
  <c r="M53" i="4"/>
  <c r="M59" i="4"/>
  <c r="M65" i="4"/>
  <c r="M71" i="4"/>
  <c r="M77" i="4"/>
  <c r="M83" i="4"/>
  <c r="M89" i="4"/>
  <c r="M95" i="4"/>
  <c r="M101" i="4"/>
  <c r="M107" i="4"/>
  <c r="M113" i="4"/>
  <c r="M119" i="4"/>
  <c r="M125" i="4"/>
  <c r="M131" i="4"/>
  <c r="M137" i="4"/>
  <c r="M143" i="4"/>
  <c r="M149" i="4"/>
  <c r="M155" i="4"/>
  <c r="M161" i="4"/>
  <c r="M167" i="4"/>
  <c r="M173" i="4"/>
  <c r="M179" i="4"/>
  <c r="M185" i="4"/>
  <c r="M191" i="4"/>
  <c r="M197" i="4"/>
  <c r="M203" i="4"/>
  <c r="M209" i="4"/>
  <c r="M10" i="4"/>
  <c r="M12" i="4"/>
  <c r="M18" i="4"/>
  <c r="M24" i="4"/>
  <c r="M30" i="4"/>
  <c r="M36" i="4"/>
  <c r="M42" i="4"/>
  <c r="M48" i="4"/>
  <c r="M54" i="4"/>
  <c r="M60" i="4"/>
  <c r="M66" i="4"/>
  <c r="M72" i="4"/>
  <c r="M78" i="4"/>
  <c r="M84" i="4"/>
  <c r="M90" i="4"/>
  <c r="M96" i="4"/>
  <c r="M102" i="4"/>
  <c r="M108" i="4"/>
  <c r="M114" i="4"/>
  <c r="M120" i="4"/>
  <c r="M126" i="4"/>
  <c r="M132" i="4"/>
  <c r="M138" i="4"/>
  <c r="M144" i="4"/>
  <c r="M150" i="4"/>
  <c r="M156" i="4"/>
  <c r="M162" i="4"/>
  <c r="M168" i="4"/>
  <c r="M174" i="4"/>
  <c r="M180" i="4"/>
  <c r="M186" i="4"/>
  <c r="M192" i="4"/>
  <c r="M198" i="4"/>
  <c r="M204" i="4"/>
  <c r="M210" i="4"/>
  <c r="G10" i="4"/>
  <c r="M13" i="4"/>
  <c r="M19" i="4"/>
  <c r="M25" i="4"/>
  <c r="M31" i="4"/>
  <c r="M37" i="4"/>
  <c r="M43" i="4"/>
  <c r="M49" i="4"/>
  <c r="M55" i="4"/>
  <c r="M61" i="4"/>
  <c r="M67" i="4"/>
  <c r="M73" i="4"/>
  <c r="M79" i="4"/>
  <c r="M85" i="4"/>
  <c r="M91" i="4"/>
  <c r="M97" i="4"/>
  <c r="M103" i="4"/>
  <c r="M109" i="4"/>
  <c r="M115" i="4"/>
  <c r="M121" i="4"/>
  <c r="M127" i="4"/>
  <c r="M133" i="4"/>
  <c r="M139" i="4"/>
  <c r="M145" i="4"/>
  <c r="M151" i="4"/>
  <c r="M157" i="4"/>
  <c r="M163" i="4"/>
  <c r="M169" i="4"/>
  <c r="M175" i="4"/>
  <c r="M181" i="4"/>
  <c r="M187" i="4"/>
  <c r="M193" i="4"/>
  <c r="M199" i="4"/>
  <c r="M205" i="4"/>
  <c r="M211" i="4"/>
  <c r="M14" i="4"/>
  <c r="M20" i="4"/>
  <c r="M26" i="4"/>
  <c r="M32" i="4"/>
  <c r="M38" i="4"/>
  <c r="M44" i="4"/>
  <c r="M50" i="4"/>
  <c r="M56" i="4"/>
  <c r="M62" i="4"/>
  <c r="M68" i="4"/>
  <c r="M74" i="4"/>
  <c r="M80" i="4"/>
  <c r="M86" i="4"/>
  <c r="M92" i="4"/>
  <c r="M98" i="4"/>
  <c r="M104" i="4"/>
  <c r="M110" i="4"/>
  <c r="M116" i="4"/>
  <c r="M122" i="4"/>
  <c r="M128" i="4"/>
  <c r="M134" i="4"/>
  <c r="M140" i="4"/>
  <c r="M146" i="4"/>
  <c r="M152" i="4"/>
  <c r="M158" i="4"/>
  <c r="M164" i="4"/>
  <c r="M170" i="4"/>
  <c r="M176" i="4"/>
  <c r="M182" i="4"/>
  <c r="M188" i="4"/>
  <c r="M194" i="4"/>
  <c r="M200" i="4"/>
  <c r="M206" i="4"/>
  <c r="M212" i="4"/>
  <c r="M15" i="4"/>
  <c r="M21" i="4"/>
  <c r="M27" i="4"/>
  <c r="M33" i="4"/>
  <c r="M39" i="4"/>
  <c r="M45" i="4"/>
  <c r="M51" i="4"/>
  <c r="M57" i="4"/>
  <c r="M63" i="4"/>
  <c r="M69" i="4"/>
  <c r="M75" i="4"/>
  <c r="M81" i="4"/>
  <c r="M87" i="4"/>
  <c r="M93" i="4"/>
  <c r="M99" i="4"/>
  <c r="M105" i="4"/>
  <c r="M111" i="4"/>
  <c r="M117" i="4"/>
  <c r="M123" i="4"/>
  <c r="M129" i="4"/>
  <c r="M135" i="4"/>
  <c r="M141" i="4"/>
  <c r="M147" i="4"/>
  <c r="M153" i="4"/>
  <c r="M159" i="4"/>
  <c r="M165" i="4"/>
  <c r="M171" i="4"/>
  <c r="M177" i="4"/>
  <c r="M183" i="4"/>
  <c r="M189" i="4"/>
  <c r="M195" i="4"/>
  <c r="M201" i="4"/>
  <c r="M207" i="4"/>
  <c r="M213" i="4"/>
  <c r="M16" i="4"/>
  <c r="M22" i="4"/>
  <c r="M28" i="4"/>
  <c r="M34" i="4"/>
  <c r="M40" i="4"/>
  <c r="M46" i="4"/>
  <c r="M52" i="4"/>
  <c r="M58" i="4"/>
  <c r="M64" i="4"/>
  <c r="M70" i="4"/>
  <c r="M76" i="4"/>
  <c r="M82" i="4"/>
  <c r="M88" i="4"/>
  <c r="M94" i="4"/>
  <c r="M100" i="4"/>
  <c r="M106" i="4"/>
  <c r="M112" i="4"/>
  <c r="M118" i="4"/>
  <c r="M124" i="4"/>
  <c r="M130" i="4"/>
  <c r="M136" i="4"/>
  <c r="M142" i="4"/>
  <c r="M148" i="4"/>
  <c r="M154" i="4"/>
  <c r="M160" i="4"/>
  <c r="M166" i="4"/>
  <c r="M172" i="4"/>
  <c r="M178" i="4"/>
  <c r="M184" i="4"/>
  <c r="M190" i="4"/>
  <c r="M196" i="4"/>
  <c r="M202" i="4"/>
  <c r="M208" i="4"/>
  <c r="M214" i="4"/>
  <c r="G16" i="4"/>
  <c r="G156" i="4"/>
  <c r="G50" i="4"/>
  <c r="G147" i="4"/>
  <c r="G30" i="4"/>
  <c r="G136" i="4"/>
  <c r="G79" i="4"/>
  <c r="G69" i="4"/>
  <c r="G57" i="4"/>
  <c r="G86" i="4"/>
  <c r="G116" i="4"/>
  <c r="G190" i="4"/>
  <c r="G144" i="4"/>
  <c r="G133" i="4"/>
  <c r="G186" i="4"/>
  <c r="G98" i="4"/>
  <c r="G59" i="4"/>
  <c r="G148" i="4"/>
  <c r="G21" i="4"/>
  <c r="G22" i="4"/>
  <c r="O190" i="4" l="1"/>
  <c r="N190" i="4"/>
  <c r="N214" i="4"/>
  <c r="O214" i="4"/>
  <c r="N202" i="4"/>
  <c r="O202" i="4"/>
  <c r="N166" i="4"/>
  <c r="O166" i="4"/>
  <c r="N130" i="4"/>
  <c r="O130" i="4"/>
  <c r="N94" i="4"/>
  <c r="O94" i="4"/>
  <c r="N58" i="4"/>
  <c r="O58" i="4"/>
  <c r="N22" i="4"/>
  <c r="O22" i="4"/>
  <c r="O189" i="4"/>
  <c r="N189" i="4"/>
  <c r="O153" i="4"/>
  <c r="N153" i="4"/>
  <c r="O117" i="4"/>
  <c r="N117" i="4"/>
  <c r="O81" i="4"/>
  <c r="N81" i="4"/>
  <c r="O45" i="4"/>
  <c r="N45" i="4"/>
  <c r="N212" i="4"/>
  <c r="O212" i="4"/>
  <c r="N176" i="4"/>
  <c r="O176" i="4"/>
  <c r="N140" i="4"/>
  <c r="O140" i="4"/>
  <c r="N104" i="4"/>
  <c r="O104" i="4"/>
  <c r="O68" i="4"/>
  <c r="N68" i="4"/>
  <c r="O32" i="4"/>
  <c r="N32" i="4"/>
  <c r="N199" i="4"/>
  <c r="O199" i="4"/>
  <c r="N163" i="4"/>
  <c r="O163" i="4"/>
  <c r="N127" i="4"/>
  <c r="O127" i="4"/>
  <c r="N91" i="4"/>
  <c r="O91" i="4"/>
  <c r="N55" i="4"/>
  <c r="O55" i="4"/>
  <c r="N19" i="4"/>
  <c r="O19" i="4"/>
  <c r="N192" i="4"/>
  <c r="O192" i="4"/>
  <c r="O156" i="4"/>
  <c r="N156" i="4"/>
  <c r="O120" i="4"/>
  <c r="N120" i="4"/>
  <c r="O84" i="4"/>
  <c r="N84" i="4"/>
  <c r="O48" i="4"/>
  <c r="N48" i="4"/>
  <c r="O12" i="4"/>
  <c r="N12" i="4"/>
  <c r="N185" i="4"/>
  <c r="O185" i="4"/>
  <c r="O149" i="4"/>
  <c r="N149" i="4"/>
  <c r="O113" i="4"/>
  <c r="N113" i="4"/>
  <c r="O77" i="4"/>
  <c r="N77" i="4"/>
  <c r="O41" i="4"/>
  <c r="N41" i="4"/>
  <c r="N178" i="4"/>
  <c r="O178" i="4"/>
  <c r="O196" i="4"/>
  <c r="N196" i="4"/>
  <c r="O160" i="4"/>
  <c r="N160" i="4"/>
  <c r="O124" i="4"/>
  <c r="N124" i="4"/>
  <c r="O88" i="4"/>
  <c r="N88" i="4"/>
  <c r="O52" i="4"/>
  <c r="N52" i="4"/>
  <c r="O16" i="4"/>
  <c r="N16" i="4"/>
  <c r="O183" i="4"/>
  <c r="N183" i="4"/>
  <c r="O147" i="4"/>
  <c r="N147" i="4"/>
  <c r="O111" i="4"/>
  <c r="N111" i="4"/>
  <c r="O75" i="4"/>
  <c r="N75" i="4"/>
  <c r="O39" i="4"/>
  <c r="N39" i="4"/>
  <c r="N206" i="4"/>
  <c r="O206" i="4"/>
  <c r="N170" i="4"/>
  <c r="O170" i="4"/>
  <c r="N134" i="4"/>
  <c r="O134" i="4"/>
  <c r="N98" i="4"/>
  <c r="O98" i="4"/>
  <c r="O62" i="4"/>
  <c r="N62" i="4"/>
  <c r="O26" i="4"/>
  <c r="N26" i="4"/>
  <c r="N193" i="4"/>
  <c r="O193" i="4"/>
  <c r="O157" i="4"/>
  <c r="N157" i="4"/>
  <c r="O121" i="4"/>
  <c r="N121" i="4"/>
  <c r="O85" i="4"/>
  <c r="N85" i="4"/>
  <c r="O49" i="4"/>
  <c r="N49" i="4"/>
  <c r="O13" i="4"/>
  <c r="N13" i="4"/>
  <c r="N186" i="4"/>
  <c r="O186" i="4"/>
  <c r="O150" i="4"/>
  <c r="N150" i="4"/>
  <c r="O114" i="4"/>
  <c r="N114" i="4"/>
  <c r="O78" i="4"/>
  <c r="N78" i="4"/>
  <c r="O42" i="4"/>
  <c r="N42" i="4"/>
  <c r="N10" i="4"/>
  <c r="O10" i="4"/>
  <c r="O179" i="4"/>
  <c r="N179" i="4"/>
  <c r="O143" i="4"/>
  <c r="N143" i="4"/>
  <c r="O107" i="4"/>
  <c r="N107" i="4"/>
  <c r="O71" i="4"/>
  <c r="N71" i="4"/>
  <c r="O35" i="4"/>
  <c r="N35" i="4"/>
  <c r="N154" i="4"/>
  <c r="O154" i="4"/>
  <c r="N118" i="4"/>
  <c r="O118" i="4"/>
  <c r="O82" i="4"/>
  <c r="N82" i="4"/>
  <c r="O46" i="4"/>
  <c r="N46" i="4"/>
  <c r="O213" i="4"/>
  <c r="N213" i="4"/>
  <c r="O177" i="4"/>
  <c r="N177" i="4"/>
  <c r="O141" i="4"/>
  <c r="N141" i="4"/>
  <c r="O105" i="4"/>
  <c r="N105" i="4"/>
  <c r="O69" i="4"/>
  <c r="N69" i="4"/>
  <c r="O33" i="4"/>
  <c r="N33" i="4"/>
  <c r="N200" i="4"/>
  <c r="O200" i="4"/>
  <c r="N164" i="4"/>
  <c r="O164" i="4"/>
  <c r="N128" i="4"/>
  <c r="O128" i="4"/>
  <c r="N92" i="4"/>
  <c r="O92" i="4"/>
  <c r="O56" i="4"/>
  <c r="N56" i="4"/>
  <c r="O20" i="4"/>
  <c r="N20" i="4"/>
  <c r="N187" i="4"/>
  <c r="O187" i="4"/>
  <c r="N151" i="4"/>
  <c r="O151" i="4"/>
  <c r="N115" i="4"/>
  <c r="O115" i="4"/>
  <c r="N79" i="4"/>
  <c r="O79" i="4"/>
  <c r="N43" i="4"/>
  <c r="O43" i="4"/>
  <c r="O180" i="4"/>
  <c r="N180" i="4"/>
  <c r="O144" i="4"/>
  <c r="N144" i="4"/>
  <c r="O108" i="4"/>
  <c r="N108" i="4"/>
  <c r="O72" i="4"/>
  <c r="N72" i="4"/>
  <c r="O36" i="4"/>
  <c r="N36" i="4"/>
  <c r="N209" i="4"/>
  <c r="O209" i="4"/>
  <c r="O173" i="4"/>
  <c r="N173" i="4"/>
  <c r="O137" i="4"/>
  <c r="N137" i="4"/>
  <c r="O101" i="4"/>
  <c r="N101" i="4"/>
  <c r="O65" i="4"/>
  <c r="N65" i="4"/>
  <c r="O29" i="4"/>
  <c r="N29" i="4"/>
  <c r="O184" i="4"/>
  <c r="N184" i="4"/>
  <c r="O148" i="4"/>
  <c r="N148" i="4"/>
  <c r="O112" i="4"/>
  <c r="N112" i="4"/>
  <c r="O76" i="4"/>
  <c r="N76" i="4"/>
  <c r="O40" i="4"/>
  <c r="N40" i="4"/>
  <c r="O207" i="4"/>
  <c r="N207" i="4"/>
  <c r="O171" i="4"/>
  <c r="N171" i="4"/>
  <c r="O135" i="4"/>
  <c r="N135" i="4"/>
  <c r="O99" i="4"/>
  <c r="N99" i="4"/>
  <c r="O63" i="4"/>
  <c r="N63" i="4"/>
  <c r="O27" i="4"/>
  <c r="N27" i="4"/>
  <c r="N194" i="4"/>
  <c r="O194" i="4"/>
  <c r="N158" i="4"/>
  <c r="O158" i="4"/>
  <c r="N122" i="4"/>
  <c r="O122" i="4"/>
  <c r="O86" i="4"/>
  <c r="N86" i="4"/>
  <c r="O50" i="4"/>
  <c r="N50" i="4"/>
  <c r="O14" i="4"/>
  <c r="N14" i="4"/>
  <c r="O181" i="4"/>
  <c r="N181" i="4"/>
  <c r="O145" i="4"/>
  <c r="N145" i="4"/>
  <c r="O109" i="4"/>
  <c r="N109" i="4"/>
  <c r="O73" i="4"/>
  <c r="N73" i="4"/>
  <c r="O37" i="4"/>
  <c r="N37" i="4"/>
  <c r="O210" i="4"/>
  <c r="N210" i="4"/>
  <c r="O174" i="4"/>
  <c r="N174" i="4"/>
  <c r="O138" i="4"/>
  <c r="N138" i="4"/>
  <c r="O102" i="4"/>
  <c r="N102" i="4"/>
  <c r="O66" i="4"/>
  <c r="N66" i="4"/>
  <c r="O30" i="4"/>
  <c r="N30" i="4"/>
  <c r="O203" i="4"/>
  <c r="N203" i="4"/>
  <c r="O167" i="4"/>
  <c r="N167" i="4"/>
  <c r="O131" i="4"/>
  <c r="N131" i="4"/>
  <c r="O95" i="4"/>
  <c r="N95" i="4"/>
  <c r="O59" i="4"/>
  <c r="N59" i="4"/>
  <c r="O23" i="4"/>
  <c r="N23" i="4"/>
  <c r="N142" i="4"/>
  <c r="O142" i="4"/>
  <c r="N106" i="4"/>
  <c r="O106" i="4"/>
  <c r="N70" i="4"/>
  <c r="O70" i="4"/>
  <c r="N34" i="4"/>
  <c r="O34" i="4"/>
  <c r="O201" i="4"/>
  <c r="N201" i="4"/>
  <c r="O165" i="4"/>
  <c r="N165" i="4"/>
  <c r="O129" i="4"/>
  <c r="N129" i="4"/>
  <c r="O93" i="4"/>
  <c r="N93" i="4"/>
  <c r="O57" i="4"/>
  <c r="N57" i="4"/>
  <c r="O21" i="4"/>
  <c r="N21" i="4"/>
  <c r="N188" i="4"/>
  <c r="O188" i="4"/>
  <c r="N152" i="4"/>
  <c r="O152" i="4"/>
  <c r="N116" i="4"/>
  <c r="O116" i="4"/>
  <c r="O80" i="4"/>
  <c r="N80" i="4"/>
  <c r="O44" i="4"/>
  <c r="N44" i="4"/>
  <c r="O211" i="4"/>
  <c r="N211" i="4"/>
  <c r="O175" i="4"/>
  <c r="N175" i="4"/>
  <c r="O139" i="4"/>
  <c r="N139" i="4"/>
  <c r="O103" i="4"/>
  <c r="N103" i="4"/>
  <c r="O67" i="4"/>
  <c r="N67" i="4"/>
  <c r="O31" i="4"/>
  <c r="N31" i="4"/>
  <c r="O204" i="4"/>
  <c r="N204" i="4"/>
  <c r="O168" i="4"/>
  <c r="N168" i="4"/>
  <c r="O132" i="4"/>
  <c r="N132" i="4"/>
  <c r="O96" i="4"/>
  <c r="N96" i="4"/>
  <c r="O60" i="4"/>
  <c r="N60" i="4"/>
  <c r="O24" i="4"/>
  <c r="N24" i="4"/>
  <c r="O197" i="4"/>
  <c r="N197" i="4"/>
  <c r="O161" i="4"/>
  <c r="N161" i="4"/>
  <c r="O125" i="4"/>
  <c r="N125" i="4"/>
  <c r="O89" i="4"/>
  <c r="N89" i="4"/>
  <c r="O53" i="4"/>
  <c r="N53" i="4"/>
  <c r="O17" i="4"/>
  <c r="N17" i="4"/>
  <c r="N208" i="4"/>
  <c r="O208" i="4"/>
  <c r="N172" i="4"/>
  <c r="O172" i="4"/>
  <c r="N136" i="4"/>
  <c r="O136" i="4"/>
  <c r="N100" i="4"/>
  <c r="O100" i="4"/>
  <c r="O64" i="4"/>
  <c r="N64" i="4"/>
  <c r="O28" i="4"/>
  <c r="N28" i="4"/>
  <c r="O195" i="4"/>
  <c r="N195" i="4"/>
  <c r="O159" i="4"/>
  <c r="N159" i="4"/>
  <c r="O123" i="4"/>
  <c r="N123" i="4"/>
  <c r="O87" i="4"/>
  <c r="N87" i="4"/>
  <c r="O51" i="4"/>
  <c r="N51" i="4"/>
  <c r="O15" i="4"/>
  <c r="N15" i="4"/>
  <c r="N182" i="4"/>
  <c r="O182" i="4"/>
  <c r="N146" i="4"/>
  <c r="O146" i="4"/>
  <c r="N110" i="4"/>
  <c r="O110" i="4"/>
  <c r="O74" i="4"/>
  <c r="N74" i="4"/>
  <c r="O38" i="4"/>
  <c r="N38" i="4"/>
  <c r="O205" i="4"/>
  <c r="N205" i="4"/>
  <c r="O169" i="4"/>
  <c r="N169" i="4"/>
  <c r="O133" i="4"/>
  <c r="N133" i="4"/>
  <c r="O97" i="4"/>
  <c r="N97" i="4"/>
  <c r="O61" i="4"/>
  <c r="N61" i="4"/>
  <c r="O25" i="4"/>
  <c r="N25" i="4"/>
  <c r="O198" i="4"/>
  <c r="N198" i="4"/>
  <c r="O162" i="4"/>
  <c r="N162" i="4"/>
  <c r="O126" i="4"/>
  <c r="N126" i="4"/>
  <c r="O90" i="4"/>
  <c r="N90" i="4"/>
  <c r="O54" i="4"/>
  <c r="N54" i="4"/>
  <c r="O18" i="4"/>
  <c r="N18" i="4"/>
  <c r="O191" i="4"/>
  <c r="N191" i="4"/>
  <c r="O155" i="4"/>
  <c r="N155" i="4"/>
  <c r="O119" i="4"/>
  <c r="N119" i="4"/>
  <c r="O83" i="4"/>
  <c r="N83" i="4"/>
  <c r="O47" i="4"/>
  <c r="N47" i="4"/>
  <c r="O11" i="4"/>
  <c r="N11" i="4"/>
  <c r="R162" i="4" l="1"/>
  <c r="P162" i="4"/>
  <c r="Q162" i="4"/>
  <c r="R198" i="4"/>
  <c r="P198" i="4"/>
  <c r="Q198" i="4"/>
  <c r="R146" i="4"/>
  <c r="Q146" i="4"/>
  <c r="P146" i="4"/>
  <c r="R11" i="4"/>
  <c r="Q11" i="4"/>
  <c r="P11" i="4"/>
  <c r="R18" i="4"/>
  <c r="Q18" i="4"/>
  <c r="P18" i="4"/>
  <c r="R133" i="4"/>
  <c r="Q133" i="4"/>
  <c r="P133" i="4"/>
  <c r="R51" i="4"/>
  <c r="P51" i="4"/>
  <c r="Q51" i="4"/>
  <c r="P64" i="4"/>
  <c r="R64" i="4"/>
  <c r="Q64" i="4"/>
  <c r="R161" i="4"/>
  <c r="Q161" i="4"/>
  <c r="P161" i="4"/>
  <c r="R168" i="4"/>
  <c r="Q168" i="4"/>
  <c r="P168" i="4"/>
  <c r="R67" i="4"/>
  <c r="Q67" i="4"/>
  <c r="P67" i="4"/>
  <c r="R93" i="4"/>
  <c r="Q93" i="4"/>
  <c r="P93" i="4"/>
  <c r="R59" i="4"/>
  <c r="Q59" i="4"/>
  <c r="P59" i="4"/>
  <c r="R182" i="4"/>
  <c r="Q182" i="4"/>
  <c r="P182" i="4"/>
  <c r="P100" i="4"/>
  <c r="R100" i="4"/>
  <c r="Q100" i="4"/>
  <c r="R208" i="4"/>
  <c r="Q208" i="4"/>
  <c r="P208" i="4"/>
  <c r="R116" i="4"/>
  <c r="Q116" i="4"/>
  <c r="P116" i="4"/>
  <c r="Q34" i="4"/>
  <c r="R34" i="4"/>
  <c r="P34" i="4"/>
  <c r="R142" i="4"/>
  <c r="Q142" i="4"/>
  <c r="P142" i="4"/>
  <c r="R122" i="4"/>
  <c r="Q122" i="4"/>
  <c r="P122" i="4"/>
  <c r="R115" i="4"/>
  <c r="Q115" i="4"/>
  <c r="P115" i="4"/>
  <c r="R128" i="4"/>
  <c r="Q128" i="4"/>
  <c r="P128" i="4"/>
  <c r="Q154" i="4"/>
  <c r="P154" i="4"/>
  <c r="R154" i="4"/>
  <c r="R10" i="4"/>
  <c r="Q10" i="4"/>
  <c r="P10" i="4"/>
  <c r="R134" i="4"/>
  <c r="Q134" i="4"/>
  <c r="P134" i="4"/>
  <c r="R55" i="4"/>
  <c r="Q55" i="4"/>
  <c r="P55" i="4"/>
  <c r="R163" i="4"/>
  <c r="P163" i="4"/>
  <c r="Q163" i="4"/>
  <c r="R176" i="4"/>
  <c r="Q176" i="4"/>
  <c r="P176" i="4"/>
  <c r="R94" i="4"/>
  <c r="Q94" i="4"/>
  <c r="P94" i="4"/>
  <c r="R202" i="4"/>
  <c r="Q202" i="4"/>
  <c r="P202" i="4"/>
  <c r="R169" i="4"/>
  <c r="Q169" i="4"/>
  <c r="P169" i="4"/>
  <c r="R87" i="4"/>
  <c r="P87" i="4"/>
  <c r="Q87" i="4"/>
  <c r="R195" i="4"/>
  <c r="P195" i="4"/>
  <c r="Q195" i="4"/>
  <c r="R89" i="4"/>
  <c r="P89" i="4"/>
  <c r="Q89" i="4"/>
  <c r="R197" i="4"/>
  <c r="Q197" i="4"/>
  <c r="P197" i="4"/>
  <c r="R96" i="4"/>
  <c r="Q96" i="4"/>
  <c r="P96" i="4"/>
  <c r="R204" i="4"/>
  <c r="Q204" i="4"/>
  <c r="P204" i="4"/>
  <c r="R103" i="4"/>
  <c r="Q103" i="4"/>
  <c r="P103" i="4"/>
  <c r="R211" i="4"/>
  <c r="Q211" i="4"/>
  <c r="P211" i="4"/>
  <c r="R21" i="4"/>
  <c r="P21" i="4"/>
  <c r="Q21" i="4"/>
  <c r="R129" i="4"/>
  <c r="Q129" i="4"/>
  <c r="P129" i="4"/>
  <c r="R95" i="4"/>
  <c r="Q95" i="4"/>
  <c r="P95" i="4"/>
  <c r="R203" i="4"/>
  <c r="Q203" i="4"/>
  <c r="P203" i="4"/>
  <c r="R102" i="4"/>
  <c r="Q102" i="4"/>
  <c r="P102" i="4"/>
  <c r="R210" i="4"/>
  <c r="P210" i="4"/>
  <c r="Q210" i="4"/>
  <c r="R109" i="4"/>
  <c r="Q109" i="4"/>
  <c r="P109" i="4"/>
  <c r="R14" i="4"/>
  <c r="Q14" i="4"/>
  <c r="P14" i="4"/>
  <c r="R27" i="4"/>
  <c r="Q27" i="4"/>
  <c r="P27" i="4"/>
  <c r="R135" i="4"/>
  <c r="P135" i="4"/>
  <c r="Q135" i="4"/>
  <c r="Q40" i="4"/>
  <c r="R40" i="4"/>
  <c r="P40" i="4"/>
  <c r="Q148" i="4"/>
  <c r="R148" i="4"/>
  <c r="P148" i="4"/>
  <c r="R65" i="4"/>
  <c r="P65" i="4"/>
  <c r="Q65" i="4"/>
  <c r="R173" i="4"/>
  <c r="Q173" i="4"/>
  <c r="P173" i="4"/>
  <c r="R72" i="4"/>
  <c r="Q72" i="4"/>
  <c r="P72" i="4"/>
  <c r="R180" i="4"/>
  <c r="P180" i="4"/>
  <c r="Q180" i="4"/>
  <c r="R20" i="4"/>
  <c r="Q20" i="4"/>
  <c r="P20" i="4"/>
  <c r="R33" i="4"/>
  <c r="Q33" i="4"/>
  <c r="P33" i="4"/>
  <c r="R141" i="4"/>
  <c r="Q141" i="4"/>
  <c r="P141" i="4"/>
  <c r="Q46" i="4"/>
  <c r="P46" i="4"/>
  <c r="R46" i="4"/>
  <c r="R107" i="4"/>
  <c r="P107" i="4"/>
  <c r="Q107" i="4"/>
  <c r="R114" i="4"/>
  <c r="Q114" i="4"/>
  <c r="P114" i="4"/>
  <c r="R13" i="4"/>
  <c r="Q13" i="4"/>
  <c r="P13" i="4"/>
  <c r="R121" i="4"/>
  <c r="Q121" i="4"/>
  <c r="P121" i="4"/>
  <c r="R26" i="4"/>
  <c r="Q26" i="4"/>
  <c r="P26" i="4"/>
  <c r="R39" i="4"/>
  <c r="Q39" i="4"/>
  <c r="P39" i="4"/>
  <c r="R147" i="4"/>
  <c r="Q147" i="4"/>
  <c r="P147" i="4"/>
  <c r="R52" i="4"/>
  <c r="P52" i="4"/>
  <c r="Q52" i="4"/>
  <c r="R160" i="4"/>
  <c r="P160" i="4"/>
  <c r="Q160" i="4"/>
  <c r="R41" i="4"/>
  <c r="Q41" i="4"/>
  <c r="P41" i="4"/>
  <c r="R149" i="4"/>
  <c r="Q149" i="4"/>
  <c r="P149" i="4"/>
  <c r="R48" i="4"/>
  <c r="Q48" i="4"/>
  <c r="P48" i="4"/>
  <c r="R156" i="4"/>
  <c r="P156" i="4"/>
  <c r="Q156" i="4"/>
  <c r="R68" i="4"/>
  <c r="Q68" i="4"/>
  <c r="P68" i="4"/>
  <c r="R81" i="4"/>
  <c r="Q81" i="4"/>
  <c r="P81" i="4"/>
  <c r="R189" i="4"/>
  <c r="P189" i="4"/>
  <c r="Q189" i="4"/>
  <c r="R54" i="4"/>
  <c r="Q54" i="4"/>
  <c r="P54" i="4"/>
  <c r="R74" i="4"/>
  <c r="Q74" i="4"/>
  <c r="P74" i="4"/>
  <c r="R110" i="4"/>
  <c r="Q110" i="4"/>
  <c r="P110" i="4"/>
  <c r="R136" i="4"/>
  <c r="P136" i="4"/>
  <c r="Q136" i="4"/>
  <c r="R152" i="4"/>
  <c r="Q152" i="4"/>
  <c r="P152" i="4"/>
  <c r="Q70" i="4"/>
  <c r="R70" i="4"/>
  <c r="P70" i="4"/>
  <c r="R158" i="4"/>
  <c r="Q158" i="4"/>
  <c r="P158" i="4"/>
  <c r="R209" i="4"/>
  <c r="Q209" i="4"/>
  <c r="P209" i="4"/>
  <c r="R43" i="4"/>
  <c r="Q43" i="4"/>
  <c r="P43" i="4"/>
  <c r="R151" i="4"/>
  <c r="P151" i="4"/>
  <c r="Q151" i="4"/>
  <c r="R164" i="4"/>
  <c r="Q164" i="4"/>
  <c r="P164" i="4"/>
  <c r="R170" i="4"/>
  <c r="Q170" i="4"/>
  <c r="P170" i="4"/>
  <c r="R185" i="4"/>
  <c r="Q185" i="4"/>
  <c r="P185" i="4"/>
  <c r="R192" i="4"/>
  <c r="P192" i="4"/>
  <c r="Q192" i="4"/>
  <c r="R91" i="4"/>
  <c r="Q91" i="4"/>
  <c r="P91" i="4"/>
  <c r="R199" i="4"/>
  <c r="P199" i="4"/>
  <c r="Q199" i="4"/>
  <c r="R104" i="4"/>
  <c r="Q104" i="4"/>
  <c r="P104" i="4"/>
  <c r="R212" i="4"/>
  <c r="Q212" i="4"/>
  <c r="P212" i="4"/>
  <c r="Q22" i="4"/>
  <c r="R22" i="4"/>
  <c r="P22" i="4"/>
  <c r="R130" i="4"/>
  <c r="Q130" i="4"/>
  <c r="P130" i="4"/>
  <c r="Q214" i="4"/>
  <c r="R214" i="4"/>
  <c r="P214" i="4"/>
  <c r="R83" i="4"/>
  <c r="Q83" i="4"/>
  <c r="P83" i="4"/>
  <c r="R97" i="4"/>
  <c r="Q97" i="4"/>
  <c r="P97" i="4"/>
  <c r="R205" i="4"/>
  <c r="Q205" i="4"/>
  <c r="P205" i="4"/>
  <c r="R15" i="4"/>
  <c r="P15" i="4"/>
  <c r="Q15" i="4"/>
  <c r="R123" i="4"/>
  <c r="Q123" i="4"/>
  <c r="P123" i="4"/>
  <c r="Q28" i="4"/>
  <c r="P28" i="4"/>
  <c r="R28" i="4"/>
  <c r="R17" i="4"/>
  <c r="Q17" i="4"/>
  <c r="P17" i="4"/>
  <c r="R125" i="4"/>
  <c r="Q125" i="4"/>
  <c r="P125" i="4"/>
  <c r="R24" i="4"/>
  <c r="Q24" i="4"/>
  <c r="P24" i="4"/>
  <c r="R132" i="4"/>
  <c r="P132" i="4"/>
  <c r="Q132" i="4"/>
  <c r="R31" i="4"/>
  <c r="Q31" i="4"/>
  <c r="P31" i="4"/>
  <c r="R139" i="4"/>
  <c r="Q139" i="4"/>
  <c r="P139" i="4"/>
  <c r="R44" i="4"/>
  <c r="Q44" i="4"/>
  <c r="P44" i="4"/>
  <c r="R57" i="4"/>
  <c r="Q57" i="4"/>
  <c r="P57" i="4"/>
  <c r="R165" i="4"/>
  <c r="Q165" i="4"/>
  <c r="P165" i="4"/>
  <c r="R23" i="4"/>
  <c r="Q23" i="4"/>
  <c r="P23" i="4"/>
  <c r="R131" i="4"/>
  <c r="Q131" i="4"/>
  <c r="P131" i="4"/>
  <c r="R30" i="4"/>
  <c r="Q30" i="4"/>
  <c r="P30" i="4"/>
  <c r="R138" i="4"/>
  <c r="P138" i="4"/>
  <c r="Q138" i="4"/>
  <c r="R37" i="4"/>
  <c r="Q37" i="4"/>
  <c r="P37" i="4"/>
  <c r="R145" i="4"/>
  <c r="Q145" i="4"/>
  <c r="P145" i="4"/>
  <c r="R50" i="4"/>
  <c r="Q50" i="4"/>
  <c r="P50" i="4"/>
  <c r="R63" i="4"/>
  <c r="Q63" i="4"/>
  <c r="P63" i="4"/>
  <c r="R171" i="4"/>
  <c r="Q171" i="4"/>
  <c r="P171" i="4"/>
  <c r="R76" i="4"/>
  <c r="Q76" i="4"/>
  <c r="P76" i="4"/>
  <c r="Q184" i="4"/>
  <c r="R184" i="4"/>
  <c r="P184" i="4"/>
  <c r="R101" i="4"/>
  <c r="P101" i="4"/>
  <c r="Q101" i="4"/>
  <c r="R108" i="4"/>
  <c r="Q108" i="4"/>
  <c r="P108" i="4"/>
  <c r="R56" i="4"/>
  <c r="Q56" i="4"/>
  <c r="P56" i="4"/>
  <c r="R69" i="4"/>
  <c r="Q69" i="4"/>
  <c r="P69" i="4"/>
  <c r="R177" i="4"/>
  <c r="Q177" i="4"/>
  <c r="P177" i="4"/>
  <c r="Q82" i="4"/>
  <c r="P82" i="4"/>
  <c r="R82" i="4"/>
  <c r="R35" i="4"/>
  <c r="Q35" i="4"/>
  <c r="P35" i="4"/>
  <c r="R143" i="4"/>
  <c r="Q143" i="4"/>
  <c r="P143" i="4"/>
  <c r="R42" i="4"/>
  <c r="Q42" i="4"/>
  <c r="P42" i="4"/>
  <c r="R150" i="4"/>
  <c r="P150" i="4"/>
  <c r="Q150" i="4"/>
  <c r="R49" i="4"/>
  <c r="Q49" i="4"/>
  <c r="P49" i="4"/>
  <c r="R157" i="4"/>
  <c r="P157" i="4"/>
  <c r="Q157" i="4"/>
  <c r="R62" i="4"/>
  <c r="Q62" i="4"/>
  <c r="P62" i="4"/>
  <c r="R75" i="4"/>
  <c r="Q75" i="4"/>
  <c r="P75" i="4"/>
  <c r="R183" i="4"/>
  <c r="Q183" i="4"/>
  <c r="P183" i="4"/>
  <c r="R88" i="4"/>
  <c r="P88" i="4"/>
  <c r="Q88" i="4"/>
  <c r="R196" i="4"/>
  <c r="P196" i="4"/>
  <c r="Q196" i="4"/>
  <c r="R77" i="4"/>
  <c r="Q77" i="4"/>
  <c r="P77" i="4"/>
  <c r="R84" i="4"/>
  <c r="Q84" i="4"/>
  <c r="P84" i="4"/>
  <c r="R117" i="4"/>
  <c r="Q117" i="4"/>
  <c r="P117" i="4"/>
  <c r="R47" i="4"/>
  <c r="Q47" i="4"/>
  <c r="P47" i="4"/>
  <c r="R61" i="4"/>
  <c r="Q61" i="4"/>
  <c r="P61" i="4"/>
  <c r="R90" i="4"/>
  <c r="Q90" i="4"/>
  <c r="P90" i="4"/>
  <c r="R172" i="4"/>
  <c r="Q172" i="4"/>
  <c r="P172" i="4"/>
  <c r="R188" i="4"/>
  <c r="Q188" i="4"/>
  <c r="P188" i="4"/>
  <c r="Q106" i="4"/>
  <c r="R106" i="4"/>
  <c r="P106" i="4"/>
  <c r="R194" i="4"/>
  <c r="Q194" i="4"/>
  <c r="P194" i="4"/>
  <c r="R79" i="4"/>
  <c r="Q79" i="4"/>
  <c r="P79" i="4"/>
  <c r="R187" i="4"/>
  <c r="P187" i="4"/>
  <c r="Q187" i="4"/>
  <c r="R92" i="4"/>
  <c r="Q92" i="4"/>
  <c r="P92" i="4"/>
  <c r="R200" i="4"/>
  <c r="Q200" i="4"/>
  <c r="P200" i="4"/>
  <c r="Q118" i="4"/>
  <c r="P118" i="4"/>
  <c r="R118" i="4"/>
  <c r="R186" i="4"/>
  <c r="P186" i="4"/>
  <c r="Q186" i="4"/>
  <c r="R193" i="4"/>
  <c r="P193" i="4"/>
  <c r="Q193" i="4"/>
  <c r="R98" i="4"/>
  <c r="Q98" i="4"/>
  <c r="P98" i="4"/>
  <c r="R206" i="4"/>
  <c r="Q206" i="4"/>
  <c r="P206" i="4"/>
  <c r="Q178" i="4"/>
  <c r="R178" i="4"/>
  <c r="P178" i="4"/>
  <c r="R19" i="4"/>
  <c r="Q19" i="4"/>
  <c r="P19" i="4"/>
  <c r="R127" i="4"/>
  <c r="Q127" i="4"/>
  <c r="P127" i="4"/>
  <c r="R140" i="4"/>
  <c r="Q140" i="4"/>
  <c r="P140" i="4"/>
  <c r="R58" i="4"/>
  <c r="Q58" i="4"/>
  <c r="P58" i="4"/>
  <c r="R166" i="4"/>
  <c r="Q166" i="4"/>
  <c r="P166" i="4"/>
  <c r="R155" i="4"/>
  <c r="Q155" i="4"/>
  <c r="P155" i="4"/>
  <c r="R191" i="4"/>
  <c r="Q191" i="4"/>
  <c r="P191" i="4"/>
  <c r="R119" i="4"/>
  <c r="Q119" i="4"/>
  <c r="P119" i="4"/>
  <c r="R126" i="4"/>
  <c r="Q126" i="4"/>
  <c r="P126" i="4"/>
  <c r="R25" i="4"/>
  <c r="Q25" i="4"/>
  <c r="P25" i="4"/>
  <c r="R38" i="4"/>
  <c r="Q38" i="4"/>
  <c r="P38" i="4"/>
  <c r="R159" i="4"/>
  <c r="P159" i="4"/>
  <c r="Q159" i="4"/>
  <c r="R53" i="4"/>
  <c r="Q53" i="4"/>
  <c r="P53" i="4"/>
  <c r="R60" i="4"/>
  <c r="Q60" i="4"/>
  <c r="P60" i="4"/>
  <c r="R175" i="4"/>
  <c r="Q175" i="4"/>
  <c r="P175" i="4"/>
  <c r="R80" i="4"/>
  <c r="Q80" i="4"/>
  <c r="P80" i="4"/>
  <c r="R201" i="4"/>
  <c r="Q201" i="4"/>
  <c r="P201" i="4"/>
  <c r="R167" i="4"/>
  <c r="Q167" i="4"/>
  <c r="P167" i="4"/>
  <c r="R66" i="4"/>
  <c r="Q66" i="4"/>
  <c r="P66" i="4"/>
  <c r="R174" i="4"/>
  <c r="P174" i="4"/>
  <c r="Q174" i="4"/>
  <c r="R73" i="4"/>
  <c r="Q73" i="4"/>
  <c r="P73" i="4"/>
  <c r="R181" i="4"/>
  <c r="P181" i="4"/>
  <c r="Q181" i="4"/>
  <c r="R86" i="4"/>
  <c r="Q86" i="4"/>
  <c r="P86" i="4"/>
  <c r="R99" i="4"/>
  <c r="Q99" i="4"/>
  <c r="P99" i="4"/>
  <c r="R207" i="4"/>
  <c r="Q207" i="4"/>
  <c r="P207" i="4"/>
  <c r="R112" i="4"/>
  <c r="Q112" i="4"/>
  <c r="P112" i="4"/>
  <c r="R29" i="4"/>
  <c r="Q29" i="4"/>
  <c r="P29" i="4"/>
  <c r="R137" i="4"/>
  <c r="Q137" i="4"/>
  <c r="P137" i="4"/>
  <c r="R36" i="4"/>
  <c r="Q36" i="4"/>
  <c r="P36" i="4"/>
  <c r="R144" i="4"/>
  <c r="P144" i="4"/>
  <c r="Q144" i="4"/>
  <c r="R105" i="4"/>
  <c r="Q105" i="4"/>
  <c r="P105" i="4"/>
  <c r="R213" i="4"/>
  <c r="Q213" i="4"/>
  <c r="P213" i="4"/>
  <c r="R71" i="4"/>
  <c r="P71" i="4"/>
  <c r="Q71" i="4"/>
  <c r="R179" i="4"/>
  <c r="Q179" i="4"/>
  <c r="P179" i="4"/>
  <c r="R78" i="4"/>
  <c r="Q78" i="4"/>
  <c r="P78" i="4"/>
  <c r="R85" i="4"/>
  <c r="Q85" i="4"/>
  <c r="P85" i="4"/>
  <c r="R111" i="4"/>
  <c r="Q111" i="4"/>
  <c r="P111" i="4"/>
  <c r="Q16" i="4"/>
  <c r="R16" i="4"/>
  <c r="P16" i="4"/>
  <c r="R124" i="4"/>
  <c r="Q124" i="4"/>
  <c r="P124" i="4"/>
  <c r="R113" i="4"/>
  <c r="P113" i="4"/>
  <c r="Q113" i="4"/>
  <c r="R12" i="4"/>
  <c r="Q12" i="4"/>
  <c r="P12" i="4"/>
  <c r="R120" i="4"/>
  <c r="Q120" i="4"/>
  <c r="P120" i="4"/>
  <c r="R32" i="4"/>
  <c r="Q32" i="4"/>
  <c r="P32" i="4"/>
  <c r="R45" i="4"/>
  <c r="P45" i="4"/>
  <c r="Q45" i="4"/>
  <c r="R153" i="4"/>
  <c r="P153" i="4"/>
  <c r="Q153" i="4"/>
  <c r="Q190" i="4"/>
  <c r="P190" i="4"/>
  <c r="R190" i="4"/>
  <c r="S11" i="4" l="1"/>
  <c r="S59" i="4"/>
  <c r="S67" i="4"/>
  <c r="S161" i="4"/>
  <c r="S88" i="4"/>
  <c r="S157" i="4"/>
  <c r="S150" i="4"/>
  <c r="S82" i="4"/>
  <c r="S132" i="4"/>
  <c r="S28" i="4"/>
  <c r="S15" i="4"/>
  <c r="S156" i="4"/>
  <c r="S160" i="4"/>
  <c r="S107" i="4"/>
  <c r="S65" i="4"/>
  <c r="S21" i="4"/>
  <c r="S89" i="4"/>
  <c r="S87" i="4"/>
  <c r="S198" i="4"/>
  <c r="S83" i="4"/>
  <c r="S130" i="4"/>
  <c r="S212" i="4"/>
  <c r="S170" i="4"/>
  <c r="S209" i="4"/>
  <c r="S70" i="4"/>
  <c r="S74" i="4"/>
  <c r="S68" i="4"/>
  <c r="S162" i="4"/>
  <c r="S32" i="4"/>
  <c r="S12" i="4"/>
  <c r="S124" i="4"/>
  <c r="S111" i="4"/>
  <c r="S78" i="4"/>
  <c r="S105" i="4"/>
  <c r="S36" i="4"/>
  <c r="S29" i="4"/>
  <c r="S207" i="4"/>
  <c r="S86" i="4"/>
  <c r="S73" i="4"/>
  <c r="S66" i="4"/>
  <c r="S201" i="4"/>
  <c r="S175" i="4"/>
  <c r="S53" i="4"/>
  <c r="S38" i="4"/>
  <c r="S193" i="4"/>
  <c r="S118" i="4"/>
  <c r="S90" i="4"/>
  <c r="S47" i="4"/>
  <c r="S84" i="4"/>
  <c r="S183" i="4"/>
  <c r="S62" i="4"/>
  <c r="S49" i="4"/>
  <c r="S42" i="4"/>
  <c r="S35" i="4"/>
  <c r="S177" i="4"/>
  <c r="S56" i="4"/>
  <c r="S76" i="4"/>
  <c r="S63" i="4"/>
  <c r="S145" i="4"/>
  <c r="S131" i="4"/>
  <c r="S165" i="4"/>
  <c r="S44" i="4"/>
  <c r="S31" i="4"/>
  <c r="S24" i="4"/>
  <c r="S17" i="4"/>
  <c r="S123" i="4"/>
  <c r="S205" i="4"/>
  <c r="S48" i="4"/>
  <c r="S41" i="4"/>
  <c r="S39" i="4"/>
  <c r="S121" i="4"/>
  <c r="S114" i="4"/>
  <c r="S33" i="4"/>
  <c r="S173" i="4"/>
  <c r="S148" i="4"/>
  <c r="S14" i="4"/>
  <c r="S203" i="4"/>
  <c r="S129" i="4"/>
  <c r="S211" i="4"/>
  <c r="S204" i="4"/>
  <c r="S197" i="4"/>
  <c r="S169" i="4"/>
  <c r="S94" i="4"/>
  <c r="S134" i="4"/>
  <c r="S115" i="4"/>
  <c r="S142" i="4"/>
  <c r="S116" i="4"/>
  <c r="S18" i="4"/>
  <c r="S126" i="4"/>
  <c r="S191" i="4"/>
  <c r="S166" i="4"/>
  <c r="S140" i="4"/>
  <c r="S19" i="4"/>
  <c r="S206" i="4"/>
  <c r="S92" i="4"/>
  <c r="S79" i="4"/>
  <c r="S106" i="4"/>
  <c r="S172" i="4"/>
  <c r="S61" i="4"/>
  <c r="S117" i="4"/>
  <c r="S77" i="4"/>
  <c r="S75" i="4"/>
  <c r="S143" i="4"/>
  <c r="S69" i="4"/>
  <c r="S108" i="4"/>
  <c r="S184" i="4"/>
  <c r="S171" i="4"/>
  <c r="S50" i="4"/>
  <c r="S37" i="4"/>
  <c r="S30" i="4"/>
  <c r="S23" i="4"/>
  <c r="S57" i="4"/>
  <c r="S139" i="4"/>
  <c r="S125" i="4"/>
  <c r="S97" i="4"/>
  <c r="S214" i="4"/>
  <c r="S22" i="4"/>
  <c r="S104" i="4"/>
  <c r="S91" i="4"/>
  <c r="S185" i="4"/>
  <c r="S164" i="4"/>
  <c r="S43" i="4"/>
  <c r="S158" i="4"/>
  <c r="S152" i="4"/>
  <c r="S110" i="4"/>
  <c r="S54" i="4"/>
  <c r="S81" i="4"/>
  <c r="S149" i="4"/>
  <c r="S147" i="4"/>
  <c r="S26" i="4"/>
  <c r="S13" i="4"/>
  <c r="S141" i="4"/>
  <c r="S20" i="4"/>
  <c r="S72" i="4"/>
  <c r="S40" i="4"/>
  <c r="S27" i="4"/>
  <c r="S109" i="4"/>
  <c r="S102" i="4"/>
  <c r="S95" i="4"/>
  <c r="S103" i="4"/>
  <c r="S96" i="4"/>
  <c r="S202" i="4"/>
  <c r="S176" i="4"/>
  <c r="S55" i="4"/>
  <c r="S10" i="4"/>
  <c r="S128" i="4"/>
  <c r="S122" i="4"/>
  <c r="S34" i="4"/>
  <c r="S208" i="4"/>
  <c r="S182" i="4"/>
  <c r="S93" i="4"/>
  <c r="S168" i="4"/>
  <c r="S133" i="4"/>
  <c r="S153" i="4"/>
  <c r="S71" i="4"/>
  <c r="S64" i="4"/>
  <c r="S120" i="4"/>
  <c r="S16" i="4"/>
  <c r="S85" i="4"/>
  <c r="S179" i="4"/>
  <c r="S213" i="4"/>
  <c r="S137" i="4"/>
  <c r="S112" i="4"/>
  <c r="S99" i="4"/>
  <c r="S167" i="4"/>
  <c r="S80" i="4"/>
  <c r="S60" i="4"/>
  <c r="S25" i="4"/>
  <c r="S119" i="4"/>
  <c r="S155" i="4"/>
  <c r="S58" i="4"/>
  <c r="S127" i="4"/>
  <c r="S178" i="4"/>
  <c r="S98" i="4"/>
  <c r="S200" i="4"/>
  <c r="S194" i="4"/>
  <c r="S188" i="4"/>
  <c r="S146" i="4"/>
  <c r="S190" i="4"/>
  <c r="S45" i="4"/>
  <c r="S113" i="4"/>
  <c r="S144" i="4"/>
  <c r="S181" i="4"/>
  <c r="S174" i="4"/>
  <c r="S159" i="4"/>
  <c r="S186" i="4"/>
  <c r="S187" i="4"/>
  <c r="S196" i="4"/>
  <c r="S101" i="4"/>
  <c r="S138" i="4"/>
  <c r="S199" i="4"/>
  <c r="S192" i="4"/>
  <c r="S151" i="4"/>
  <c r="S136" i="4"/>
  <c r="S189" i="4"/>
  <c r="S52" i="4"/>
  <c r="S46" i="4"/>
  <c r="S180" i="4"/>
  <c r="S135" i="4"/>
  <c r="S210" i="4"/>
  <c r="S195" i="4"/>
  <c r="S163" i="4"/>
  <c r="S154" i="4"/>
  <c r="S51" i="4"/>
  <c r="S100" i="4"/>
</calcChain>
</file>

<file path=xl/sharedStrings.xml><?xml version="1.0" encoding="utf-8"?>
<sst xmlns="http://schemas.openxmlformats.org/spreadsheetml/2006/main" count="1972" uniqueCount="675">
  <si>
    <t>Hommes</t>
  </si>
  <si>
    <t>Femmes</t>
  </si>
  <si>
    <t>Mixtes</t>
  </si>
  <si>
    <t>Total</t>
  </si>
  <si>
    <t>Canoë-kayak</t>
  </si>
  <si>
    <t>Cyclisme</t>
  </si>
  <si>
    <t>Gymnastique</t>
  </si>
  <si>
    <t>Sports aquatiques</t>
  </si>
  <si>
    <t>Volley-ball</t>
  </si>
  <si>
    <t>• 5 × 5</t>
  </si>
  <si>
    <t>• 3 × 3</t>
  </si>
  <si>
    <t>• Saut d'obstacles</t>
  </si>
  <si>
    <t>• Dressage</t>
  </si>
  <si>
    <t>• Concours complet</t>
  </si>
  <si>
    <t>• Libre</t>
  </si>
  <si>
    <t>• Gréco-romaine</t>
  </si>
  <si>
    <t>• Carabine</t>
  </si>
  <si>
    <t>• Pistolet</t>
  </si>
  <si>
    <t>• Tir aux plateaux</t>
  </si>
  <si>
    <t>• Volley-ball En salle</t>
  </si>
  <si>
    <t>Athlétisme</t>
  </si>
  <si>
    <t>Aviron</t>
  </si>
  <si>
    <t>Badminton</t>
  </si>
  <si>
    <t>Baseball</t>
  </si>
  <si>
    <t>Basket-ball</t>
  </si>
  <si>
    <t>Boxe</t>
  </si>
  <si>
    <t>Équitation</t>
  </si>
  <si>
    <t>Triathlon</t>
  </si>
  <si>
    <t>Tir</t>
  </si>
  <si>
    <t>Surf</t>
  </si>
  <si>
    <t>Taekwondo</t>
  </si>
  <si>
    <t>Tennis</t>
  </si>
  <si>
    <t>Softball</t>
  </si>
  <si>
    <t>Skateboard</t>
  </si>
  <si>
    <t>Rugby à sept</t>
  </si>
  <si>
    <t>Pentathlon moderne</t>
  </si>
  <si>
    <t>• Water-polo </t>
  </si>
  <si>
    <t>• Natation synchronisée </t>
  </si>
  <si>
    <t>• Plongeon</t>
  </si>
  <si>
    <t>• Natation</t>
  </si>
  <si>
    <t>Tennis de table</t>
  </si>
  <si>
    <t>Escalade</t>
  </si>
  <si>
    <t>Escrime</t>
  </si>
  <si>
    <t>Football</t>
  </si>
  <si>
    <t>Golf</t>
  </si>
  <si>
    <t>• Gymnastique (artistique)</t>
  </si>
  <si>
    <t>• Gymnastique (rythmique)</t>
  </si>
  <si>
    <t>• Gymnastique (trampoline)</t>
  </si>
  <si>
    <t>Haltérophilie</t>
  </si>
  <si>
    <t>Handball</t>
  </si>
  <si>
    <t>Hockey sur gazon</t>
  </si>
  <si>
    <t>Judo</t>
  </si>
  <si>
    <t>Karaté</t>
  </si>
  <si>
    <t>Lutte</t>
  </si>
  <si>
    <t>Voile</t>
  </si>
  <si>
    <t>Tir à l'arc</t>
  </si>
  <si>
    <t>• Cyclisme (BMX)</t>
  </si>
  <si>
    <t>• Cyclisme (VTT)</t>
  </si>
  <si>
    <t>• Cyclisme (piste)</t>
  </si>
  <si>
    <t>• Cyclisme (route)</t>
  </si>
  <si>
    <t>• Canoë-kayak (slalom)</t>
  </si>
  <si>
    <t>• Canoë-kayak (course en ligne)</t>
  </si>
  <si>
    <t>Baseball / Softball (baseball féminin)</t>
  </si>
  <si>
    <t>100 m</t>
  </si>
  <si>
    <t>200 m</t>
  </si>
  <si>
    <t>400 m</t>
  </si>
  <si>
    <t>800 m</t>
  </si>
  <si>
    <t>1 500 m</t>
  </si>
  <si>
    <t>5 000 m</t>
  </si>
  <si>
    <t>10 000 m</t>
  </si>
  <si>
    <t>Marathon</t>
  </si>
  <si>
    <t>110 m haies</t>
  </si>
  <si>
    <t>400 m haies</t>
  </si>
  <si>
    <t>3 000 m steeple</t>
  </si>
  <si>
    <t>4 × 100 m</t>
  </si>
  <si>
    <t>4 × 400 m</t>
  </si>
  <si>
    <t>20 km marche</t>
  </si>
  <si>
    <t>50 km marche</t>
  </si>
  <si>
    <t>Saut en hauteur</t>
  </si>
  <si>
    <t>Saut à la perche</t>
  </si>
  <si>
    <t>Saut en longueur</t>
  </si>
  <si>
    <t>Triple saut</t>
  </si>
  <si>
    <t>Lancer du poids</t>
  </si>
  <si>
    <t>Lancer du disque</t>
  </si>
  <si>
    <t>Lancer du marteau</t>
  </si>
  <si>
    <t>Lancer du javelot</t>
  </si>
  <si>
    <t>Décathlon</t>
  </si>
  <si>
    <t>Or</t>
  </si>
  <si>
    <t>Argent</t>
  </si>
  <si>
    <t>Bronze</t>
  </si>
  <si>
    <t>Athétisme</t>
  </si>
  <si>
    <t>Homme</t>
  </si>
  <si>
    <t>Noms des médaillés</t>
  </si>
  <si>
    <t>Pays</t>
  </si>
  <si>
    <t>Discipline</t>
  </si>
  <si>
    <t>Epreuve</t>
  </si>
  <si>
    <t>Femme</t>
  </si>
  <si>
    <t>100 m haies</t>
  </si>
  <si>
    <t>Heptathlon</t>
  </si>
  <si>
    <t>Mixte</t>
  </si>
  <si>
    <t>Sexe</t>
  </si>
  <si>
    <t>Skiff</t>
  </si>
  <si>
    <t>Deux de couple</t>
  </si>
  <si>
    <t>Deux de couple poids légers</t>
  </si>
  <si>
    <t>Quatre de couple</t>
  </si>
  <si>
    <t>Deux sans barreur</t>
  </si>
  <si>
    <t>Quatre sans barreur</t>
  </si>
  <si>
    <t>Huit</t>
  </si>
  <si>
    <t>Simple hommes</t>
  </si>
  <si>
    <t>Simple dames</t>
  </si>
  <si>
    <t>Double hommes</t>
  </si>
  <si>
    <t>Double dames</t>
  </si>
  <si>
    <t>Double mixte</t>
  </si>
  <si>
    <t>Masculin</t>
  </si>
  <si>
    <t>Finale</t>
  </si>
  <si>
    <t>Féminin</t>
  </si>
  <si>
    <t>Basketball</t>
  </si>
  <si>
    <t>Finale 3 x 3</t>
  </si>
  <si>
    <t>Finale 5 x 5</t>
  </si>
  <si>
    <t>Poids mouches (-52 kg)</t>
  </si>
  <si>
    <t>Poids coqs (-57 kg)</t>
  </si>
  <si>
    <t>Poids légers (-63 kg)</t>
  </si>
  <si>
    <t>Poids welters (-69 kg)</t>
  </si>
  <si>
    <t>Poids moyens (-75 kg)</t>
  </si>
  <si>
    <t>Poids mi-lourds (-81 kg)</t>
  </si>
  <si>
    <t>Poids lourds (-91 kg)</t>
  </si>
  <si>
    <t>Poids super-lourds (+91 kg)</t>
  </si>
  <si>
    <t>Poids mouches (-51 kg)</t>
  </si>
  <si>
    <t>Poids légers (-60 kg)</t>
  </si>
  <si>
    <t>C1 - 1 000 m</t>
  </si>
  <si>
    <t>C2 - 1 000 m</t>
  </si>
  <si>
    <t>K1 - 200 m</t>
  </si>
  <si>
    <t>K1 - 1 000 m</t>
  </si>
  <si>
    <t>K2 - 1 000 m</t>
  </si>
  <si>
    <t>K4 - 500 m</t>
  </si>
  <si>
    <t>Slalom C1</t>
  </si>
  <si>
    <t>Slalom K1</t>
  </si>
  <si>
    <t>Remarques</t>
  </si>
  <si>
    <t>C1 - 200 m</t>
  </si>
  <si>
    <t>C2 - 500 m</t>
  </si>
  <si>
    <t>K1 - 500 m</t>
  </si>
  <si>
    <t>K2 - 500 m</t>
  </si>
  <si>
    <t>Course en ligne (route)</t>
  </si>
  <si>
    <t>Contre-la-montre (route)</t>
  </si>
  <si>
    <t>Keirin (piste)</t>
  </si>
  <si>
    <t>Vitesse individuelle (piste)</t>
  </si>
  <si>
    <t>Vitesse par équipes (piste)</t>
  </si>
  <si>
    <t>Poursuite par équipes (piste)</t>
  </si>
  <si>
    <t>Course à l'américaine (piste)</t>
  </si>
  <si>
    <t>Omnium (piste)</t>
  </si>
  <si>
    <t>VTT cross-country</t>
  </si>
  <si>
    <t>BMX freestyle</t>
  </si>
  <si>
    <t>BMX racing</t>
  </si>
  <si>
    <t>Equitation</t>
  </si>
  <si>
    <t>1er</t>
  </si>
  <si>
    <t>2ème</t>
  </si>
  <si>
    <t>3ème</t>
  </si>
  <si>
    <t>Dressage individuel</t>
  </si>
  <si>
    <t>Dressage par équipes</t>
  </si>
  <si>
    <t>Saut d'obstacles individuel</t>
  </si>
  <si>
    <t>Saut d'obstacles par équipes</t>
  </si>
  <si>
    <t>Concours complet individuel</t>
  </si>
  <si>
    <t>Concours complet par équipes</t>
  </si>
  <si>
    <t>Épée individuelle</t>
  </si>
  <si>
    <t>Épée par équipes</t>
  </si>
  <si>
    <t>Fleuret individuel</t>
  </si>
  <si>
    <t>Fleuret par équipes</t>
  </si>
  <si>
    <t>Sabre individuel</t>
  </si>
  <si>
    <t>Sabre par équipes</t>
  </si>
  <si>
    <t>Guinée</t>
  </si>
  <si>
    <t>Soudan</t>
  </si>
  <si>
    <t>Chine</t>
  </si>
  <si>
    <t>Samoa</t>
  </si>
  <si>
    <t>Afrique du Sud</t>
  </si>
  <si>
    <t>Algérie</t>
  </si>
  <si>
    <t>Angola</t>
  </si>
  <si>
    <t>Bénin</t>
  </si>
  <si>
    <t>Botswana</t>
  </si>
  <si>
    <t>Burkina Faso</t>
  </si>
  <si>
    <t>Burundi</t>
  </si>
  <si>
    <t>Cameroun</t>
  </si>
  <si>
    <t>Cap-Vert</t>
  </si>
  <si>
    <t>Côte d'Ivoire</t>
  </si>
  <si>
    <t>Djibouti</t>
  </si>
  <si>
    <t>Égypte</t>
  </si>
  <si>
    <t>Érythrée</t>
  </si>
  <si>
    <t>Eswatini</t>
  </si>
  <si>
    <t>Éthiopie</t>
  </si>
  <si>
    <t>Gabon</t>
  </si>
  <si>
    <t>Gambie</t>
  </si>
  <si>
    <t>Ghana</t>
  </si>
  <si>
    <t>Guinée-Bissau</t>
  </si>
  <si>
    <t>Guinée équatoriale</t>
  </si>
  <si>
    <t>Kenya</t>
  </si>
  <si>
    <t>Lesotho</t>
  </si>
  <si>
    <t>Liberia</t>
  </si>
  <si>
    <t>Libye</t>
  </si>
  <si>
    <t>Madagascar</t>
  </si>
  <si>
    <t>Malawi</t>
  </si>
  <si>
    <t>Mali</t>
  </si>
  <si>
    <t>Maroc</t>
  </si>
  <si>
    <t>Maurice</t>
  </si>
  <si>
    <t>Mauritanie</t>
  </si>
  <si>
    <t>Mozambique</t>
  </si>
  <si>
    <t>Namibie</t>
  </si>
  <si>
    <t>Niger</t>
  </si>
  <si>
    <t>Nigeria</t>
  </si>
  <si>
    <t>Ouganda</t>
  </si>
  <si>
    <t>République centrafricaine</t>
  </si>
  <si>
    <t>République démocratique du Congo</t>
  </si>
  <si>
    <t>République du Congo</t>
  </si>
  <si>
    <t>Rwanda</t>
  </si>
  <si>
    <t>Sao Tomé-et-Principe</t>
  </si>
  <si>
    <t>Sénégal</t>
  </si>
  <si>
    <t>Seychelles</t>
  </si>
  <si>
    <t>Sierra Leone</t>
  </si>
  <si>
    <t>Somalie</t>
  </si>
  <si>
    <t>Soudan du Sud</t>
  </si>
  <si>
    <t>Tanzanie</t>
  </si>
  <si>
    <t>Tchad</t>
  </si>
  <si>
    <t>Togo</t>
  </si>
  <si>
    <t>Tunisie</t>
  </si>
  <si>
    <t>Union des Comores</t>
  </si>
  <si>
    <t>Zambie</t>
  </si>
  <si>
    <t>Zimbabwe</t>
  </si>
  <si>
    <t>Antigua-et-Barbuda</t>
  </si>
  <si>
    <t>Argentine</t>
  </si>
  <si>
    <t>Aruba</t>
  </si>
  <si>
    <t>Bahamas</t>
  </si>
  <si>
    <t>Barbade</t>
  </si>
  <si>
    <t>Belize</t>
  </si>
  <si>
    <t>Bermudes</t>
  </si>
  <si>
    <t>Bolivie</t>
  </si>
  <si>
    <t>Brésil</t>
  </si>
  <si>
    <t>Canada</t>
  </si>
  <si>
    <t>Chili</t>
  </si>
  <si>
    <t>Colombie</t>
  </si>
  <si>
    <t>Costa Rica</t>
  </si>
  <si>
    <t>Cuba</t>
  </si>
  <si>
    <t>Dominique</t>
  </si>
  <si>
    <t>Équateur</t>
  </si>
  <si>
    <t>États-Unis</t>
  </si>
  <si>
    <t>Grenade</t>
  </si>
  <si>
    <t>Guatemala</t>
  </si>
  <si>
    <t>Guyana</t>
  </si>
  <si>
    <t>Haïti</t>
  </si>
  <si>
    <t>Honduras</t>
  </si>
  <si>
    <t>Îles Caïmans</t>
  </si>
  <si>
    <t>Îles Vierges britanniques</t>
  </si>
  <si>
    <t>Îles Vierges des États-Unis</t>
  </si>
  <si>
    <t>Jamaïque</t>
  </si>
  <si>
    <t>Mexique</t>
  </si>
  <si>
    <t>Nicaragua</t>
  </si>
  <si>
    <t>Panama</t>
  </si>
  <si>
    <t>Paraguay</t>
  </si>
  <si>
    <t>Pérou</t>
  </si>
  <si>
    <t>Porto Rico</t>
  </si>
  <si>
    <t>République dominicaine</t>
  </si>
  <si>
    <t>Saint-Christophe-et-Niévès</t>
  </si>
  <si>
    <t>Sainte-Lucie</t>
  </si>
  <si>
    <t>Saint-Vincent-et-les-Grenadines</t>
  </si>
  <si>
    <t>Salvador</t>
  </si>
  <si>
    <t>Suriname</t>
  </si>
  <si>
    <t>Trinité-et-Tobago</t>
  </si>
  <si>
    <t>Uruguay</t>
  </si>
  <si>
    <t>Venezuela</t>
  </si>
  <si>
    <t>Afghanistan</t>
  </si>
  <si>
    <t>Arabie saoudite</t>
  </si>
  <si>
    <t>Bahreïn</t>
  </si>
  <si>
    <t>Bangladesh</t>
  </si>
  <si>
    <t>Bhoutan</t>
  </si>
  <si>
    <t>Birmanie</t>
  </si>
  <si>
    <t>Brunei</t>
  </si>
  <si>
    <t>Cambodge</t>
  </si>
  <si>
    <t>Corée du Sud</t>
  </si>
  <si>
    <t>Émirats arabes unis</t>
  </si>
  <si>
    <t>Hong Kong</t>
  </si>
  <si>
    <t>Inde</t>
  </si>
  <si>
    <t>Indonésie</t>
  </si>
  <si>
    <t>Irak</t>
  </si>
  <si>
    <t>Iran</t>
  </si>
  <si>
    <t>Israël</t>
  </si>
  <si>
    <t>Japon</t>
  </si>
  <si>
    <t>Jordanie</t>
  </si>
  <si>
    <t>Kazakhstan</t>
  </si>
  <si>
    <t>Kirghizistan</t>
  </si>
  <si>
    <t>Koweït</t>
  </si>
  <si>
    <t>Laos</t>
  </si>
  <si>
    <t>Liban</t>
  </si>
  <si>
    <t>Malaisie</t>
  </si>
  <si>
    <t>Maldives</t>
  </si>
  <si>
    <t>Mongolie</t>
  </si>
  <si>
    <t>Népal</t>
  </si>
  <si>
    <t>Oman</t>
  </si>
  <si>
    <t>Ouzbékistan</t>
  </si>
  <si>
    <t>Palestine</t>
  </si>
  <si>
    <t>Pakistan</t>
  </si>
  <si>
    <t>Philippines</t>
  </si>
  <si>
    <t>Qatar</t>
  </si>
  <si>
    <t>Singapour</t>
  </si>
  <si>
    <t>Sri Lanka</t>
  </si>
  <si>
    <t>Syrie</t>
  </si>
  <si>
    <t>Tadjikistan</t>
  </si>
  <si>
    <t>Taipei chinois</t>
  </si>
  <si>
    <t>Thaïlande</t>
  </si>
  <si>
    <t>Timor oriental</t>
  </si>
  <si>
    <t>Turkménistan</t>
  </si>
  <si>
    <t>Viêt Nam</t>
  </si>
  <si>
    <t>Yémen</t>
  </si>
  <si>
    <t>Albanie</t>
  </si>
  <si>
    <t>Allemagne</t>
  </si>
  <si>
    <t>Andorre</t>
  </si>
  <si>
    <t>Arménie</t>
  </si>
  <si>
    <t>Autriche</t>
  </si>
  <si>
    <t>Azerbaïdjan</t>
  </si>
  <si>
    <t>Belgique</t>
  </si>
  <si>
    <t>Biélorussie</t>
  </si>
  <si>
    <t>Bosnie-Herzégovine</t>
  </si>
  <si>
    <t>Bulgarie</t>
  </si>
  <si>
    <t>Chypre</t>
  </si>
  <si>
    <t>Croatie</t>
  </si>
  <si>
    <t>Danemark</t>
  </si>
  <si>
    <t>Estonie</t>
  </si>
  <si>
    <t>Espagne</t>
  </si>
  <si>
    <t>Finlande</t>
  </si>
  <si>
    <t>France</t>
  </si>
  <si>
    <t>Géorgie</t>
  </si>
  <si>
    <t>Grande-Bretagne</t>
  </si>
  <si>
    <t>Grèce</t>
  </si>
  <si>
    <t>Hongrie</t>
  </si>
  <si>
    <t>Irlande</t>
  </si>
  <si>
    <t>Islande</t>
  </si>
  <si>
    <t>Italie</t>
  </si>
  <si>
    <t>Kosovo</t>
  </si>
  <si>
    <t>Lettonie</t>
  </si>
  <si>
    <t>Liechtenstein</t>
  </si>
  <si>
    <t>Lituanie</t>
  </si>
  <si>
    <t>Luxembourg</t>
  </si>
  <si>
    <t>Macédoine du Nord</t>
  </si>
  <si>
    <t>Malte</t>
  </si>
  <si>
    <t>Moldavie</t>
  </si>
  <si>
    <t>Monaco</t>
  </si>
  <si>
    <t>Monténégro</t>
  </si>
  <si>
    <t>Norvège</t>
  </si>
  <si>
    <t>Pays-Bas</t>
  </si>
  <si>
    <t>Pologne</t>
  </si>
  <si>
    <t>Portugal</t>
  </si>
  <si>
    <t>République tchèque</t>
  </si>
  <si>
    <t>ROC</t>
  </si>
  <si>
    <t>Roumanie</t>
  </si>
  <si>
    <t>Saint-Marin</t>
  </si>
  <si>
    <t>Serbie</t>
  </si>
  <si>
    <t>Slovaquie</t>
  </si>
  <si>
    <t>Slovénie</t>
  </si>
  <si>
    <t>Suède</t>
  </si>
  <si>
    <t>Suisse</t>
  </si>
  <si>
    <t>Turquie</t>
  </si>
  <si>
    <t>Ukraine</t>
  </si>
  <si>
    <t>Australie</t>
  </si>
  <si>
    <t>Fidji</t>
  </si>
  <si>
    <t>Guam</t>
  </si>
  <si>
    <t>Îles Cook</t>
  </si>
  <si>
    <t>Kiribati</t>
  </si>
  <si>
    <t>Marshall</t>
  </si>
  <si>
    <t>Micronésie</t>
  </si>
  <si>
    <t>Nauru</t>
  </si>
  <si>
    <t>Nouvelle-Zélande</t>
  </si>
  <si>
    <t>Palaos</t>
  </si>
  <si>
    <t>Papouasie-Nouvelle-Guinée</t>
  </si>
  <si>
    <t>Salomon</t>
  </si>
  <si>
    <t>Samoa américaines</t>
  </si>
  <si>
    <t>Tonga</t>
  </si>
  <si>
    <t>Tuvalu</t>
  </si>
  <si>
    <t>Vanuatu</t>
  </si>
  <si>
    <t>Pays - délégation</t>
  </si>
  <si>
    <t>Nombre d'athlètes participants</t>
  </si>
  <si>
    <t>Trampoline</t>
  </si>
  <si>
    <t>Rythmique - individuel</t>
  </si>
  <si>
    <t>Rythmique - équipe</t>
  </si>
  <si>
    <t>61 kg hommes</t>
  </si>
  <si>
    <t>67 kg hommes</t>
  </si>
  <si>
    <t>73 kg hommes</t>
  </si>
  <si>
    <t>81 kg hommes</t>
  </si>
  <si>
    <t>96 kg hommes</t>
  </si>
  <si>
    <t>109 kg hommes</t>
  </si>
  <si>
    <t>+109 kg hommes</t>
  </si>
  <si>
    <t>49 kg femmes</t>
  </si>
  <si>
    <t>55 kg femmes</t>
  </si>
  <si>
    <t>59 kg femmes</t>
  </si>
  <si>
    <t>64 kg femmes</t>
  </si>
  <si>
    <t>76 kg femmes</t>
  </si>
  <si>
    <t>87 kg femmes</t>
  </si>
  <si>
    <t>+87 kg femmes</t>
  </si>
  <si>
    <t>Finale homme</t>
  </si>
  <si>
    <t>Finale femme</t>
  </si>
  <si>
    <t>Moins de 60 kg</t>
  </si>
  <si>
    <t>Moins de 66 kg</t>
  </si>
  <si>
    <t>Moins de 73 kg</t>
  </si>
  <si>
    <t>Moins de 81 kg</t>
  </si>
  <si>
    <t>Moins de 90 kg</t>
  </si>
  <si>
    <t>Moins de 100 kg</t>
  </si>
  <si>
    <t>Plus de 100 kg</t>
  </si>
  <si>
    <t>Moins de 48 kg</t>
  </si>
  <si>
    <t>Moins de 52 kg</t>
  </si>
  <si>
    <t>Moins de 57 kg</t>
  </si>
  <si>
    <t>Moins de 63 kg</t>
  </si>
  <si>
    <t>Moins de 70 kg</t>
  </si>
  <si>
    <t>Moins de 78 kg</t>
  </si>
  <si>
    <t>Plus de 78 kg</t>
  </si>
  <si>
    <t>Par équipes</t>
  </si>
  <si>
    <t>Kumite - Poids légers</t>
  </si>
  <si>
    <t>Kumite - Poids moyens</t>
  </si>
  <si>
    <t>Kumite - Poids lourds</t>
  </si>
  <si>
    <t>Kata</t>
  </si>
  <si>
    <r>
      <t xml:space="preserve">Bronze bis </t>
    </r>
    <r>
      <rPr>
        <sz val="10"/>
        <color theme="1"/>
        <rFont val="Arial"/>
        <family val="2"/>
      </rPr>
      <t>(pour les sports de combat)</t>
    </r>
  </si>
  <si>
    <t>Gréco-romaine - Moins de 60 kg</t>
  </si>
  <si>
    <t>Gréco-romaine - Moins de 67 kg</t>
  </si>
  <si>
    <t>Gréco-romaine - Moins de 77 kg</t>
  </si>
  <si>
    <t>Gréco-romaine - Moins de 87 kg</t>
  </si>
  <si>
    <t>Gréco-romaine - Moins de 97 kg</t>
  </si>
  <si>
    <t>Gréco-romaine - Moins de 130 kg</t>
  </si>
  <si>
    <t>Lutte libre - Moins de 57 kg</t>
  </si>
  <si>
    <t>Lutte libre - Moins de 65 kg</t>
  </si>
  <si>
    <t>Lutte libre - Moins de 74 kg</t>
  </si>
  <si>
    <t>Lutte libre - Moins de 86 kg</t>
  </si>
  <si>
    <t>Lutte libre - Moins de 97 kg</t>
  </si>
  <si>
    <t>Lutte libre - Moins de 125 kg</t>
  </si>
  <si>
    <t>Lutte libre - Moins de 50 kg</t>
  </si>
  <si>
    <t>Lutte libre - Moins de 53 kg</t>
  </si>
  <si>
    <t>Lutte libre - Moins de 62 kg</t>
  </si>
  <si>
    <t>Lutte libre - Moins de 68 kg</t>
  </si>
  <si>
    <t>Lutte libre - Moins de 76 kg</t>
  </si>
  <si>
    <t>Natation</t>
  </si>
  <si>
    <t>50 m nage libre</t>
  </si>
  <si>
    <t>100 m nage libre</t>
  </si>
  <si>
    <t>200 m nage libre</t>
  </si>
  <si>
    <t>400 m nage libre</t>
  </si>
  <si>
    <t>1 500 m nage libre</t>
  </si>
  <si>
    <t>100 m dos</t>
  </si>
  <si>
    <t>200 m dos</t>
  </si>
  <si>
    <t>100 m brasse</t>
  </si>
  <si>
    <t>200 m brasse</t>
  </si>
  <si>
    <t>100 m papillon</t>
  </si>
  <si>
    <t>200 m papillon</t>
  </si>
  <si>
    <t>200 m 4 nages</t>
  </si>
  <si>
    <t>400 m 4 nages</t>
  </si>
  <si>
    <t>Relais 4 × 100 m nage libre</t>
  </si>
  <si>
    <t>Relais 4 × 200 m nage libre</t>
  </si>
  <si>
    <t>Relais 4 × 100 m 4 nages</t>
  </si>
  <si>
    <t>Eau vive 10 km</t>
  </si>
  <si>
    <t>800 m nage libre</t>
  </si>
  <si>
    <t>Plongeon</t>
  </si>
  <si>
    <t>Tremplin à 3 m</t>
  </si>
  <si>
    <t>Haut-vol à 10 m</t>
  </si>
  <si>
    <t>Tremplin à 3 m synchronisé</t>
  </si>
  <si>
    <t>Haut-vol à 10 m synchronisé</t>
  </si>
  <si>
    <t>Natation sync.</t>
  </si>
  <si>
    <t>Duo</t>
  </si>
  <si>
    <t>Ballet</t>
  </si>
  <si>
    <t>Water-polo</t>
  </si>
  <si>
    <t>Park</t>
  </si>
  <si>
    <t>Street</t>
  </si>
  <si>
    <t>Poids mouches</t>
  </si>
  <si>
    <t>Poids légers</t>
  </si>
  <si>
    <t>Poids welters</t>
  </si>
  <si>
    <t>Poids lourds</t>
  </si>
  <si>
    <t>Simple</t>
  </si>
  <si>
    <t>Double</t>
  </si>
  <si>
    <t>Finale mixte</t>
  </si>
  <si>
    <t>Pistolet à 10 m air comprimé</t>
  </si>
  <si>
    <t>Pistolet à 25 m tir rapide</t>
  </si>
  <si>
    <t>Carabine à 10 m air comprimé</t>
  </si>
  <si>
    <t>Carabine à 50 m trois positions</t>
  </si>
  <si>
    <t>Trap</t>
  </si>
  <si>
    <t>Skeet</t>
  </si>
  <si>
    <t>Pistolet à 25 m</t>
  </si>
  <si>
    <t>Individuel</t>
  </si>
  <si>
    <t>Mixte par équipes</t>
  </si>
  <si>
    <t>Triathlon hommes</t>
  </si>
  <si>
    <t>Triathlon femmes</t>
  </si>
  <si>
    <t>Relais mixte</t>
  </si>
  <si>
    <t>• Beach-volley</t>
  </si>
  <si>
    <t>Laser</t>
  </si>
  <si>
    <t>Finn</t>
  </si>
  <si>
    <t>RS:X</t>
  </si>
  <si>
    <t>49er</t>
  </si>
  <si>
    <t>Laser Radial</t>
  </si>
  <si>
    <t>49er FX</t>
  </si>
  <si>
    <t>Nacra 17</t>
  </si>
  <si>
    <t>Volley-ball salle</t>
  </si>
  <si>
    <t>Beach-volley</t>
  </si>
  <si>
    <t>vendredi 30 juillet 19h00 - 21h00</t>
  </si>
  <si>
    <t>sam. 31 juillet 19h00 - 21h55</t>
  </si>
  <si>
    <t>dim. 1er août 9h10 - 12h00</t>
  </si>
  <si>
    <t>dim. 1er août 19h00 - 21h55</t>
  </si>
  <si>
    <t>lun 2 août 9h00 - 11h55</t>
  </si>
  <si>
    <t>Date de la finale heure Japon (Paris  + 7 h)</t>
  </si>
  <si>
    <t>lun 2 août 19h00 - 22h00</t>
  </si>
  <si>
    <t>mar. 3 août 9h00 - 12h35</t>
  </si>
  <si>
    <t>mar. 3 août 19:00 - 21:55</t>
  </si>
  <si>
    <t>mer. 4 août 9h00 - 12h25</t>
  </si>
  <si>
    <t>mer. 4 août 18h30 - 22h00</t>
  </si>
  <si>
    <t>jeu. 5 août 9h00 - 15h05</t>
  </si>
  <si>
    <t>jeu. 5 août 16h30 - 18h05</t>
  </si>
  <si>
    <t>jeu. 5 août 19:00 - 21:45</t>
  </si>
  <si>
    <t>ven. 6 août 17h30 - 10h00</t>
  </si>
  <si>
    <t>ven. 6 août 16h30 - 18h15</t>
  </si>
  <si>
    <t>ven. 6 août 19:50 - 22:55</t>
  </si>
  <si>
    <t>sam 7 août 7h00 - 10h15</t>
  </si>
  <si>
    <t>sam 7 août 19h00 - 22h20</t>
  </si>
  <si>
    <t>dim. 8 août 7h00 - 9h45</t>
  </si>
  <si>
    <t>sur plusieurs jours</t>
  </si>
  <si>
    <t>30 juillet au 2 août</t>
  </si>
  <si>
    <t>7 - 8 août</t>
  </si>
  <si>
    <t>6 - 7 août</t>
  </si>
  <si>
    <t>3 - 8 août</t>
  </si>
  <si>
    <t>26-27-29-30 juillet</t>
  </si>
  <si>
    <t>3 - 5 - 7 août</t>
  </si>
  <si>
    <t>24 -25 -28 juillet</t>
  </si>
  <si>
    <t>du 2 au 8 août</t>
  </si>
  <si>
    <t>27-28-2-4-7 juillet-août</t>
  </si>
  <si>
    <t>24 juillet au 1er août</t>
  </si>
  <si>
    <t>5-6-7 août</t>
  </si>
  <si>
    <t>1 et 7 août</t>
  </si>
  <si>
    <t>7-8 août</t>
  </si>
  <si>
    <t>5-6 août</t>
  </si>
  <si>
    <t>24 au 31 juillet</t>
  </si>
  <si>
    <t>5 au 7 août</t>
  </si>
  <si>
    <t>4 - 5 août</t>
  </si>
  <si>
    <t>6-7 août</t>
  </si>
  <si>
    <t>27 - 30 juillet</t>
  </si>
  <si>
    <t>28 et 31 juillet</t>
  </si>
  <si>
    <t>du 31 juillet au 4 août</t>
  </si>
  <si>
    <t>du 24 juillet au 2 août</t>
  </si>
  <si>
    <t>Artistique - Concours gén, par équipe</t>
  </si>
  <si>
    <t>Artistique - Concours général</t>
  </si>
  <si>
    <t>Artistique - Sol</t>
  </si>
  <si>
    <t>Artistique - Cheval d'arçons</t>
  </si>
  <si>
    <t>Artistique - Anneaux</t>
  </si>
  <si>
    <t>Artistique - Saut de cheval</t>
  </si>
  <si>
    <t>Artistique - Barres parallèles</t>
  </si>
  <si>
    <t>Artistique - Barre fixe</t>
  </si>
  <si>
    <t>Artistique - Poutre</t>
  </si>
  <si>
    <t>Artistique - Barres asymétriques</t>
  </si>
  <si>
    <t>30-31 juillet</t>
  </si>
  <si>
    <t>26 au 29 juillet et 1 au 3 août</t>
  </si>
  <si>
    <t>24 au 26 juillet et 30-31 juillet</t>
  </si>
  <si>
    <t>26-27-31 juillet</t>
  </si>
  <si>
    <t>26-29-30-5-6 juillet et août</t>
  </si>
  <si>
    <t>30-31 juillet et 1er août</t>
  </si>
  <si>
    <t>24 au 27 juillet</t>
  </si>
  <si>
    <t>25-26 juillet et 4-5 août</t>
  </si>
  <si>
    <t>7 et 8 août</t>
  </si>
  <si>
    <t>du 25 juillet au 7 août</t>
  </si>
  <si>
    <t>2 au 7 août</t>
  </si>
  <si>
    <t>du 25 juillet au 1 août</t>
  </si>
  <si>
    <t>du 24 juillet au 4 août</t>
  </si>
  <si>
    <t>Le nombre des athlètes participants est susceptible de varier légèrement</t>
  </si>
  <si>
    <t>Liste des 339 épreuves / Jeux Olympiques de Tokyo 2021</t>
  </si>
  <si>
    <t>Liste des 33 disciplines / Jeux Olympiques de Tokyo 2021</t>
  </si>
  <si>
    <t>Et médaillés</t>
  </si>
  <si>
    <t>Rang</t>
  </si>
  <si>
    <t> Athlètes olympiques indépendants</t>
  </si>
  <si>
    <t> États-Unis</t>
  </si>
  <si>
    <t> Grande-Bretagne</t>
  </si>
  <si>
    <t> Chine</t>
  </si>
  <si>
    <t> Russie</t>
  </si>
  <si>
    <t> Allemagne</t>
  </si>
  <si>
    <t> Japon</t>
  </si>
  <si>
    <t> France</t>
  </si>
  <si>
    <t> Corée du Sud</t>
  </si>
  <si>
    <t> Italie</t>
  </si>
  <si>
    <t> Australie</t>
  </si>
  <si>
    <t> Pays-Bas</t>
  </si>
  <si>
    <t> Hongrie</t>
  </si>
  <si>
    <t> Brésil</t>
  </si>
  <si>
    <t> Espagne</t>
  </si>
  <si>
    <t> Kenya</t>
  </si>
  <si>
    <t> Jamaïque</t>
  </si>
  <si>
    <t> Croatie</t>
  </si>
  <si>
    <t> Cuba</t>
  </si>
  <si>
    <t> Nouvelle-Zélande</t>
  </si>
  <si>
    <t> Canada</t>
  </si>
  <si>
    <t> Ouzbékistan</t>
  </si>
  <si>
    <t> Kazakhstan</t>
  </si>
  <si>
    <t> Colombie</t>
  </si>
  <si>
    <t> Suisse</t>
  </si>
  <si>
    <t> Iran</t>
  </si>
  <si>
    <t> Grèce</t>
  </si>
  <si>
    <t> Argentine</t>
  </si>
  <si>
    <t> Danemark</t>
  </si>
  <si>
    <t> Suède</t>
  </si>
  <si>
    <t> Afrique du Sud</t>
  </si>
  <si>
    <t> Ukraine</t>
  </si>
  <si>
    <t> Serbie</t>
  </si>
  <si>
    <t> Pologne</t>
  </si>
  <si>
    <t> Corée du Nord</t>
  </si>
  <si>
    <t> Belgique</t>
  </si>
  <si>
    <t> Thaïlande</t>
  </si>
  <si>
    <t> Slovaquie</t>
  </si>
  <si>
    <t> Géorgie</t>
  </si>
  <si>
    <t> Azerbaïdjan</t>
  </si>
  <si>
    <t> Biélorussie</t>
  </si>
  <si>
    <t> Turquie</t>
  </si>
  <si>
    <t> Arménie</t>
  </si>
  <si>
    <t> République tchèque</t>
  </si>
  <si>
    <t> Éthiopie</t>
  </si>
  <si>
    <t> Slovénie</t>
  </si>
  <si>
    <t> Indonésie</t>
  </si>
  <si>
    <t> Roumanie</t>
  </si>
  <si>
    <t> Bahreïn</t>
  </si>
  <si>
    <t> Viêt Nam</t>
  </si>
  <si>
    <t> Taipei chinois</t>
  </si>
  <si>
    <t> Bahamas</t>
  </si>
  <si>
    <t> Côte d'Ivoire</t>
  </si>
  <si>
    <t> Fidji</t>
  </si>
  <si>
    <t> Jordanie</t>
  </si>
  <si>
    <t> Kosovo</t>
  </si>
  <si>
    <t> Porto Rico</t>
  </si>
  <si>
    <t> Singapour</t>
  </si>
  <si>
    <t> Tadjikistan</t>
  </si>
  <si>
    <t> Malaisie</t>
  </si>
  <si>
    <t> Mexique</t>
  </si>
  <si>
    <t> Venezuela</t>
  </si>
  <si>
    <t> Algérie</t>
  </si>
  <si>
    <t> Irlande</t>
  </si>
  <si>
    <t> Lituanie</t>
  </si>
  <si>
    <t> Bulgarie</t>
  </si>
  <si>
    <t> Inde</t>
  </si>
  <si>
    <t> Mongolie</t>
  </si>
  <si>
    <t> Burundi</t>
  </si>
  <si>
    <t> Grenade</t>
  </si>
  <si>
    <t> Niger</t>
  </si>
  <si>
    <t> Philippines</t>
  </si>
  <si>
    <t> Qatar</t>
  </si>
  <si>
    <t> Norvège</t>
  </si>
  <si>
    <t> Égypte</t>
  </si>
  <si>
    <t> Tunisie</t>
  </si>
  <si>
    <t> Israel</t>
  </si>
  <si>
    <t> Autriche</t>
  </si>
  <si>
    <t> République dominicaine</t>
  </si>
  <si>
    <t> Estonie</t>
  </si>
  <si>
    <t> Finlande</t>
  </si>
  <si>
    <t> Maroc</t>
  </si>
  <si>
    <t> Nigeria</t>
  </si>
  <si>
    <t> Portugal</t>
  </si>
  <si>
    <t> Trinité-et-Tobago</t>
  </si>
  <si>
    <t> Émirats arabes unis</t>
  </si>
  <si>
    <t>Le classement se fait sur la base du nombre de médailles d'or</t>
  </si>
  <si>
    <t>Remplissez le tableau suivant :</t>
  </si>
  <si>
    <t>Nombre de médailles</t>
  </si>
  <si>
    <t>Tableau des médailles / Jeux olympiques de Tokyo 2021</t>
  </si>
  <si>
    <t>Rappel tableau des médailles / Jeux olympiques Rio 2016</t>
  </si>
  <si>
    <t>rang or</t>
  </si>
  <si>
    <t>rang argent</t>
  </si>
  <si>
    <t>rang bronze</t>
  </si>
  <si>
    <t>rang final</t>
  </si>
  <si>
    <t>n° ordre</t>
  </si>
  <si>
    <t>Liste des 205 pays participants aux Jeux Olympiques de Tokyo 2021</t>
  </si>
  <si>
    <t>rang composé</t>
  </si>
  <si>
    <t>rang avec critère de distinction supplémentaire</t>
  </si>
  <si>
    <t>Rappel rang avec virgule</t>
  </si>
  <si>
    <t>rang final distingué</t>
  </si>
  <si>
    <t>Tableau automatique ; ne pas modifier</t>
  </si>
  <si>
    <t>TOTAL</t>
  </si>
  <si>
    <t>Non modifiable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</si>
  <si>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</si>
  <si>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</si>
  <si>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</si>
  <si>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</si>
  <si>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</si>
  <si>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</si>
  <si>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Nombre d'épreuves</t>
  </si>
  <si>
    <r>
      <t xml:space="preserve">Nationalités médaillées
</t>
    </r>
    <r>
      <rPr>
        <i/>
        <sz val="12"/>
        <color theme="0"/>
        <rFont val="Arial"/>
        <family val="2"/>
      </rPr>
      <t>(choisir dans la liste déroulante)</t>
    </r>
  </si>
  <si>
    <t>https://www.business-plan-excel.fr/produit/mot-de-passe-tableau-JO-2021/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</si>
</sst>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8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8"/>
      <name val="Arial"/>
      <family val="2"/>
    </font>
    <font>
      <b/>
      <i/>
      <sz val="12"/>
      <color theme="8"/>
      <name val="Arial"/>
      <family val="2"/>
    </font>
    <font>
      <b/>
      <i/>
      <sz val="14"/>
      <color theme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i/>
      <sz val="12"/>
      <color theme="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2" xfId="0" applyFont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6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7" fillId="6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6" fontId="11" fillId="0" borderId="11" xfId="0" applyNumberFormat="1" applyFont="1" applyBorder="1" applyAlignment="1">
      <alignment horizontal="left" wrapText="1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11" fillId="0" borderId="0" xfId="0" applyFont="1" applyBorder="1" applyAlignment="1">
      <alignment horizontal="center" vertical="center"/>
    </xf>
    <xf numFmtId="164" fontId="6" fillId="0" borderId="0" xfId="0" applyNumberFormat="1" applyFont="1"/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4" fillId="0" borderId="0" xfId="0" applyFont="1"/>
    <xf numFmtId="0" fontId="24" fillId="0" borderId="0" xfId="1" applyFont="1"/>
    <xf numFmtId="0" fontId="25" fillId="0" borderId="0" xfId="0" applyFont="1"/>
    <xf numFmtId="0" fontId="9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2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9AFF68-9278-4C26-A4E9-30DEEA20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JO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12B1-E151-497B-9FC0-CB1ED99455AE}">
  <dimension ref="A1:B211"/>
  <sheetViews>
    <sheetView showGridLines="0" tabSelected="1" zoomScale="110" zoomScaleNormal="110" workbookViewId="0">
      <pane ySplit="6" topLeftCell="A7" activePane="bottomLeft" state="frozen"/>
      <selection pane="bottomLeft" activeCell="B7" sqref="B7"/>
    </sheetView>
  </sheetViews>
  <sheetFormatPr baseColWidth="10" defaultRowHeight="15" x14ac:dyDescent="0.25"/>
  <cols>
    <col min="1" max="1" width="40.5703125" style="7" customWidth="1"/>
    <col min="2" max="2" width="35.42578125" style="6" customWidth="1"/>
    <col min="3" max="16384" width="11.42578125" style="4"/>
  </cols>
  <sheetData>
    <row r="1" spans="1:2" ht="23.25" x14ac:dyDescent="0.35">
      <c r="A1" s="3" t="s">
        <v>658</v>
      </c>
    </row>
    <row r="3" spans="1:2" ht="30" customHeight="1" x14ac:dyDescent="0.2">
      <c r="A3" s="39"/>
    </row>
    <row r="4" spans="1:2" ht="14.25" x14ac:dyDescent="0.2">
      <c r="A4" s="39" t="s">
        <v>557</v>
      </c>
    </row>
    <row r="6" spans="1:2" ht="22.5" customHeight="1" x14ac:dyDescent="0.2">
      <c r="A6" s="15" t="s">
        <v>374</v>
      </c>
      <c r="B6" s="14" t="s">
        <v>375</v>
      </c>
    </row>
    <row r="7" spans="1:2" s="46" customFormat="1" ht="16.5" customHeight="1" x14ac:dyDescent="0.25">
      <c r="A7" s="47" t="s">
        <v>266</v>
      </c>
      <c r="B7" s="70"/>
    </row>
    <row r="8" spans="1:2" s="46" customFormat="1" ht="16.5" customHeight="1" x14ac:dyDescent="0.25">
      <c r="A8" s="47" t="s">
        <v>173</v>
      </c>
      <c r="B8" s="70">
        <v>133</v>
      </c>
    </row>
    <row r="9" spans="1:2" s="46" customFormat="1" ht="16.5" customHeight="1" x14ac:dyDescent="0.25">
      <c r="A9" s="47" t="s">
        <v>309</v>
      </c>
      <c r="B9" s="70">
        <v>1</v>
      </c>
    </row>
    <row r="10" spans="1:2" s="46" customFormat="1" ht="16.5" customHeight="1" x14ac:dyDescent="0.25">
      <c r="A10" s="47" t="s">
        <v>174</v>
      </c>
      <c r="B10" s="70">
        <v>35</v>
      </c>
    </row>
    <row r="11" spans="1:2" s="46" customFormat="1" ht="16.5" customHeight="1" x14ac:dyDescent="0.25">
      <c r="A11" s="47" t="s">
        <v>310</v>
      </c>
      <c r="B11" s="70">
        <v>246</v>
      </c>
    </row>
    <row r="12" spans="1:2" s="46" customFormat="1" ht="16.5" customHeight="1" x14ac:dyDescent="0.25">
      <c r="A12" s="47" t="s">
        <v>311</v>
      </c>
      <c r="B12" s="70">
        <v>1</v>
      </c>
    </row>
    <row r="13" spans="1:2" s="46" customFormat="1" ht="16.5" customHeight="1" x14ac:dyDescent="0.25">
      <c r="A13" s="47" t="s">
        <v>175</v>
      </c>
      <c r="B13" s="70">
        <v>14</v>
      </c>
    </row>
    <row r="14" spans="1:2" s="46" customFormat="1" ht="16.5" customHeight="1" x14ac:dyDescent="0.25">
      <c r="A14" s="47" t="s">
        <v>225</v>
      </c>
      <c r="B14" s="70">
        <v>1</v>
      </c>
    </row>
    <row r="15" spans="1:2" s="46" customFormat="1" ht="16.5" customHeight="1" x14ac:dyDescent="0.25">
      <c r="A15" s="47" t="s">
        <v>267</v>
      </c>
      <c r="B15" s="70">
        <v>19</v>
      </c>
    </row>
    <row r="16" spans="1:2" s="46" customFormat="1" ht="16.5" customHeight="1" x14ac:dyDescent="0.25">
      <c r="A16" s="47" t="s">
        <v>226</v>
      </c>
      <c r="B16" s="70">
        <v>153</v>
      </c>
    </row>
    <row r="17" spans="1:2" s="46" customFormat="1" ht="16.5" customHeight="1" x14ac:dyDescent="0.25">
      <c r="A17" s="47" t="s">
        <v>312</v>
      </c>
      <c r="B17" s="70">
        <v>8</v>
      </c>
    </row>
    <row r="18" spans="1:2" s="46" customFormat="1" ht="16.5" customHeight="1" x14ac:dyDescent="0.25">
      <c r="A18" s="47" t="s">
        <v>227</v>
      </c>
      <c r="B18" s="70"/>
    </row>
    <row r="19" spans="1:2" s="46" customFormat="1" ht="16.5" customHeight="1" x14ac:dyDescent="0.25">
      <c r="A19" s="47" t="s">
        <v>358</v>
      </c>
      <c r="B19" s="70">
        <v>358</v>
      </c>
    </row>
    <row r="20" spans="1:2" s="46" customFormat="1" ht="16.5" customHeight="1" x14ac:dyDescent="0.25">
      <c r="A20" s="47" t="s">
        <v>313</v>
      </c>
      <c r="B20" s="70">
        <v>39</v>
      </c>
    </row>
    <row r="21" spans="1:2" s="46" customFormat="1" ht="16.5" customHeight="1" x14ac:dyDescent="0.25">
      <c r="A21" s="47" t="s">
        <v>314</v>
      </c>
      <c r="B21" s="70">
        <v>26</v>
      </c>
    </row>
    <row r="22" spans="1:2" s="46" customFormat="1" ht="16.5" customHeight="1" x14ac:dyDescent="0.25">
      <c r="A22" s="47" t="s">
        <v>228</v>
      </c>
      <c r="B22" s="70">
        <v>7</v>
      </c>
    </row>
    <row r="23" spans="1:2" s="46" customFormat="1" ht="16.5" customHeight="1" x14ac:dyDescent="0.25">
      <c r="A23" s="47" t="s">
        <v>268</v>
      </c>
      <c r="B23" s="70">
        <v>19</v>
      </c>
    </row>
    <row r="24" spans="1:2" s="46" customFormat="1" ht="16.5" customHeight="1" x14ac:dyDescent="0.25">
      <c r="A24" s="47" t="s">
        <v>269</v>
      </c>
      <c r="B24" s="70">
        <v>1</v>
      </c>
    </row>
    <row r="25" spans="1:2" s="46" customFormat="1" ht="16.5" customHeight="1" x14ac:dyDescent="0.25">
      <c r="A25" s="47" t="s">
        <v>229</v>
      </c>
      <c r="B25" s="70">
        <v>5</v>
      </c>
    </row>
    <row r="26" spans="1:2" s="46" customFormat="1" ht="16.5" customHeight="1" x14ac:dyDescent="0.25">
      <c r="A26" s="47" t="s">
        <v>315</v>
      </c>
      <c r="B26" s="70">
        <v>84</v>
      </c>
    </row>
    <row r="27" spans="1:2" s="46" customFormat="1" ht="16.5" customHeight="1" x14ac:dyDescent="0.25">
      <c r="A27" s="47" t="s">
        <v>230</v>
      </c>
      <c r="B27" s="70"/>
    </row>
    <row r="28" spans="1:2" s="46" customFormat="1" ht="16.5" customHeight="1" x14ac:dyDescent="0.25">
      <c r="A28" s="47" t="s">
        <v>176</v>
      </c>
      <c r="B28" s="70">
        <v>1</v>
      </c>
    </row>
    <row r="29" spans="1:2" s="46" customFormat="1" ht="16.5" customHeight="1" x14ac:dyDescent="0.25">
      <c r="A29" s="47" t="s">
        <v>231</v>
      </c>
      <c r="B29" s="70">
        <v>2</v>
      </c>
    </row>
    <row r="30" spans="1:2" s="46" customFormat="1" ht="16.5" customHeight="1" x14ac:dyDescent="0.25">
      <c r="A30" s="47" t="s">
        <v>270</v>
      </c>
      <c r="B30" s="70">
        <v>1</v>
      </c>
    </row>
    <row r="31" spans="1:2" s="46" customFormat="1" ht="16.5" customHeight="1" x14ac:dyDescent="0.25">
      <c r="A31" s="47" t="s">
        <v>316</v>
      </c>
      <c r="B31" s="70">
        <v>60</v>
      </c>
    </row>
    <row r="32" spans="1:2" s="46" customFormat="1" ht="16.5" customHeight="1" x14ac:dyDescent="0.25">
      <c r="A32" s="47" t="s">
        <v>271</v>
      </c>
      <c r="B32" s="70">
        <v>1</v>
      </c>
    </row>
    <row r="33" spans="1:2" s="46" customFormat="1" ht="16.5" customHeight="1" x14ac:dyDescent="0.25">
      <c r="A33" s="47" t="s">
        <v>232</v>
      </c>
      <c r="B33" s="70"/>
    </row>
    <row r="34" spans="1:2" s="46" customFormat="1" ht="16.5" customHeight="1" x14ac:dyDescent="0.25">
      <c r="A34" s="47" t="s">
        <v>317</v>
      </c>
      <c r="B34" s="70">
        <v>4</v>
      </c>
    </row>
    <row r="35" spans="1:2" s="46" customFormat="1" ht="16.5" customHeight="1" x14ac:dyDescent="0.25">
      <c r="A35" s="47" t="s">
        <v>177</v>
      </c>
      <c r="B35" s="70">
        <v>9</v>
      </c>
    </row>
    <row r="36" spans="1:2" s="46" customFormat="1" ht="16.5" customHeight="1" x14ac:dyDescent="0.25">
      <c r="A36" s="47" t="s">
        <v>233</v>
      </c>
      <c r="B36" s="70">
        <v>217</v>
      </c>
    </row>
    <row r="37" spans="1:2" s="46" customFormat="1" ht="16.5" customHeight="1" x14ac:dyDescent="0.25">
      <c r="A37" s="47" t="s">
        <v>272</v>
      </c>
      <c r="B37" s="70"/>
    </row>
    <row r="38" spans="1:2" s="46" customFormat="1" ht="16.5" customHeight="1" x14ac:dyDescent="0.25">
      <c r="A38" s="47" t="s">
        <v>318</v>
      </c>
      <c r="B38" s="70">
        <v>23</v>
      </c>
    </row>
    <row r="39" spans="1:2" s="46" customFormat="1" ht="16.5" customHeight="1" x14ac:dyDescent="0.25">
      <c r="A39" s="47" t="s">
        <v>178</v>
      </c>
      <c r="B39" s="70">
        <v>2</v>
      </c>
    </row>
    <row r="40" spans="1:2" s="46" customFormat="1" ht="16.5" customHeight="1" x14ac:dyDescent="0.25">
      <c r="A40" s="47" t="s">
        <v>179</v>
      </c>
      <c r="B40" s="70">
        <v>2</v>
      </c>
    </row>
    <row r="41" spans="1:2" s="46" customFormat="1" ht="16.5" customHeight="1" x14ac:dyDescent="0.25">
      <c r="A41" s="47" t="s">
        <v>273</v>
      </c>
      <c r="B41" s="70"/>
    </row>
    <row r="42" spans="1:2" s="46" customFormat="1" ht="16.5" customHeight="1" x14ac:dyDescent="0.25">
      <c r="A42" s="47" t="s">
        <v>180</v>
      </c>
      <c r="B42" s="70">
        <v>5</v>
      </c>
    </row>
    <row r="43" spans="1:2" s="46" customFormat="1" ht="16.5" customHeight="1" x14ac:dyDescent="0.25">
      <c r="A43" s="47" t="s">
        <v>234</v>
      </c>
      <c r="B43" s="70">
        <v>251</v>
      </c>
    </row>
    <row r="44" spans="1:2" s="46" customFormat="1" ht="16.5" customHeight="1" x14ac:dyDescent="0.25">
      <c r="A44" s="47" t="s">
        <v>181</v>
      </c>
      <c r="B44" s="70"/>
    </row>
    <row r="45" spans="1:2" s="46" customFormat="1" ht="16.5" customHeight="1" x14ac:dyDescent="0.25">
      <c r="A45" s="47" t="s">
        <v>235</v>
      </c>
      <c r="B45" s="70">
        <v>38</v>
      </c>
    </row>
    <row r="46" spans="1:2" s="46" customFormat="1" ht="16.5" customHeight="1" x14ac:dyDescent="0.25">
      <c r="A46" s="47" t="s">
        <v>171</v>
      </c>
      <c r="B46" s="70">
        <v>319</v>
      </c>
    </row>
    <row r="47" spans="1:2" s="46" customFormat="1" ht="16.5" customHeight="1" x14ac:dyDescent="0.25">
      <c r="A47" s="47" t="s">
        <v>319</v>
      </c>
      <c r="B47" s="70">
        <v>12</v>
      </c>
    </row>
    <row r="48" spans="1:2" s="46" customFormat="1" ht="16.5" customHeight="1" x14ac:dyDescent="0.25">
      <c r="A48" s="47" t="s">
        <v>236</v>
      </c>
      <c r="B48" s="70">
        <v>44</v>
      </c>
    </row>
    <row r="49" spans="1:2" s="46" customFormat="1" ht="16.5" customHeight="1" x14ac:dyDescent="0.25">
      <c r="A49" s="47" t="s">
        <v>274</v>
      </c>
      <c r="B49" s="70">
        <v>187</v>
      </c>
    </row>
    <row r="50" spans="1:2" s="46" customFormat="1" ht="16.5" customHeight="1" x14ac:dyDescent="0.25">
      <c r="A50" s="47" t="s">
        <v>237</v>
      </c>
      <c r="B50" s="70">
        <v>4</v>
      </c>
    </row>
    <row r="51" spans="1:2" s="46" customFormat="1" ht="16.5" customHeight="1" x14ac:dyDescent="0.25">
      <c r="A51" s="47" t="s">
        <v>182</v>
      </c>
      <c r="B51" s="70">
        <v>27</v>
      </c>
    </row>
    <row r="52" spans="1:2" s="46" customFormat="1" ht="16.5" customHeight="1" x14ac:dyDescent="0.25">
      <c r="A52" s="47" t="s">
        <v>320</v>
      </c>
      <c r="B52" s="70">
        <v>44</v>
      </c>
    </row>
    <row r="53" spans="1:2" s="46" customFormat="1" ht="16.5" customHeight="1" x14ac:dyDescent="0.25">
      <c r="A53" s="47" t="s">
        <v>238</v>
      </c>
      <c r="B53" s="70">
        <v>45</v>
      </c>
    </row>
    <row r="54" spans="1:2" s="46" customFormat="1" ht="16.5" customHeight="1" x14ac:dyDescent="0.25">
      <c r="A54" s="47" t="s">
        <v>321</v>
      </c>
      <c r="B54" s="70">
        <v>72</v>
      </c>
    </row>
    <row r="55" spans="1:2" s="46" customFormat="1" ht="16.5" customHeight="1" x14ac:dyDescent="0.25">
      <c r="A55" s="47" t="s">
        <v>183</v>
      </c>
      <c r="B55" s="70">
        <v>1</v>
      </c>
    </row>
    <row r="56" spans="1:2" s="46" customFormat="1" ht="16.5" customHeight="1" x14ac:dyDescent="0.25">
      <c r="A56" s="47" t="s">
        <v>239</v>
      </c>
      <c r="B56" s="70">
        <v>1</v>
      </c>
    </row>
    <row r="57" spans="1:2" s="46" customFormat="1" ht="16.5" customHeight="1" x14ac:dyDescent="0.25">
      <c r="A57" s="47" t="s">
        <v>184</v>
      </c>
      <c r="B57" s="70">
        <v>115</v>
      </c>
    </row>
    <row r="58" spans="1:2" s="46" customFormat="1" ht="16.5" customHeight="1" x14ac:dyDescent="0.25">
      <c r="A58" s="47" t="s">
        <v>275</v>
      </c>
      <c r="B58" s="70"/>
    </row>
    <row r="59" spans="1:2" s="46" customFormat="1" ht="16.5" customHeight="1" x14ac:dyDescent="0.25">
      <c r="A59" s="47" t="s">
        <v>240</v>
      </c>
      <c r="B59" s="70">
        <v>35</v>
      </c>
    </row>
    <row r="60" spans="1:2" s="46" customFormat="1" ht="16.5" customHeight="1" x14ac:dyDescent="0.25">
      <c r="A60" s="47" t="s">
        <v>185</v>
      </c>
      <c r="B60" s="70">
        <v>10</v>
      </c>
    </row>
    <row r="61" spans="1:2" s="46" customFormat="1" ht="16.5" customHeight="1" x14ac:dyDescent="0.25">
      <c r="A61" s="47" t="s">
        <v>323</v>
      </c>
      <c r="B61" s="70">
        <v>252</v>
      </c>
    </row>
    <row r="62" spans="1:2" s="46" customFormat="1" ht="16.5" customHeight="1" x14ac:dyDescent="0.25">
      <c r="A62" s="47" t="s">
        <v>322</v>
      </c>
      <c r="B62" s="70">
        <v>21</v>
      </c>
    </row>
    <row r="63" spans="1:2" s="46" customFormat="1" ht="16.5" customHeight="1" x14ac:dyDescent="0.25">
      <c r="A63" s="47" t="s">
        <v>186</v>
      </c>
      <c r="B63" s="70"/>
    </row>
    <row r="64" spans="1:2" s="46" customFormat="1" ht="16.5" customHeight="1" x14ac:dyDescent="0.25">
      <c r="A64" s="47" t="s">
        <v>241</v>
      </c>
      <c r="B64" s="70">
        <v>355</v>
      </c>
    </row>
    <row r="65" spans="1:2" s="46" customFormat="1" ht="16.5" customHeight="1" x14ac:dyDescent="0.25">
      <c r="A65" s="47" t="s">
        <v>187</v>
      </c>
      <c r="B65" s="70">
        <v>7</v>
      </c>
    </row>
    <row r="66" spans="1:2" s="46" customFormat="1" ht="16.5" customHeight="1" x14ac:dyDescent="0.25">
      <c r="A66" s="47" t="s">
        <v>359</v>
      </c>
      <c r="B66" s="70">
        <v>25</v>
      </c>
    </row>
    <row r="67" spans="1:2" s="46" customFormat="1" ht="16.5" customHeight="1" x14ac:dyDescent="0.25">
      <c r="A67" s="47" t="s">
        <v>324</v>
      </c>
      <c r="B67" s="70">
        <v>25</v>
      </c>
    </row>
    <row r="68" spans="1:2" s="46" customFormat="1" ht="16.5" customHeight="1" x14ac:dyDescent="0.25">
      <c r="A68" s="47" t="s">
        <v>325</v>
      </c>
      <c r="B68" s="71">
        <v>306</v>
      </c>
    </row>
    <row r="69" spans="1:2" s="46" customFormat="1" ht="16.5" customHeight="1" x14ac:dyDescent="0.25">
      <c r="A69" s="47" t="s">
        <v>188</v>
      </c>
      <c r="B69" s="70">
        <v>1</v>
      </c>
    </row>
    <row r="70" spans="1:2" s="46" customFormat="1" ht="16.5" customHeight="1" x14ac:dyDescent="0.25">
      <c r="A70" s="47" t="s">
        <v>189</v>
      </c>
      <c r="B70" s="70">
        <v>1</v>
      </c>
    </row>
    <row r="71" spans="1:2" s="46" customFormat="1" ht="16.5" customHeight="1" x14ac:dyDescent="0.25">
      <c r="A71" s="47" t="s">
        <v>326</v>
      </c>
      <c r="B71" s="70">
        <v>13</v>
      </c>
    </row>
    <row r="72" spans="1:2" s="46" customFormat="1" ht="16.5" customHeight="1" x14ac:dyDescent="0.25">
      <c r="A72" s="47" t="s">
        <v>190</v>
      </c>
      <c r="B72" s="70">
        <v>8</v>
      </c>
    </row>
    <row r="73" spans="1:2" s="46" customFormat="1" ht="16.5" customHeight="1" x14ac:dyDescent="0.25">
      <c r="A73" s="47" t="s">
        <v>327</v>
      </c>
      <c r="B73" s="70">
        <v>284</v>
      </c>
    </row>
    <row r="74" spans="1:2" s="46" customFormat="1" ht="16.5" customHeight="1" x14ac:dyDescent="0.25">
      <c r="A74" s="47" t="s">
        <v>328</v>
      </c>
      <c r="B74" s="70">
        <v>46</v>
      </c>
    </row>
    <row r="75" spans="1:2" s="46" customFormat="1" ht="16.5" customHeight="1" x14ac:dyDescent="0.25">
      <c r="A75" s="47" t="s">
        <v>242</v>
      </c>
      <c r="B75" s="70">
        <v>4</v>
      </c>
    </row>
    <row r="76" spans="1:2" s="46" customFormat="1" ht="16.5" customHeight="1" x14ac:dyDescent="0.25">
      <c r="A76" s="47" t="s">
        <v>360</v>
      </c>
      <c r="B76" s="70">
        <v>1</v>
      </c>
    </row>
    <row r="77" spans="1:2" s="46" customFormat="1" ht="16.5" customHeight="1" x14ac:dyDescent="0.25">
      <c r="A77" s="47" t="s">
        <v>243</v>
      </c>
      <c r="B77" s="70">
        <v>17</v>
      </c>
    </row>
    <row r="78" spans="1:2" s="46" customFormat="1" ht="16.5" customHeight="1" x14ac:dyDescent="0.25">
      <c r="A78" s="47" t="s">
        <v>169</v>
      </c>
      <c r="B78" s="70">
        <v>1</v>
      </c>
    </row>
    <row r="79" spans="1:2" s="46" customFormat="1" ht="16.5" customHeight="1" x14ac:dyDescent="0.25">
      <c r="A79" s="47" t="s">
        <v>192</v>
      </c>
      <c r="B79" s="70"/>
    </row>
    <row r="80" spans="1:2" s="46" customFormat="1" ht="16.5" customHeight="1" x14ac:dyDescent="0.25">
      <c r="A80" s="47" t="s">
        <v>191</v>
      </c>
      <c r="B80" s="70">
        <v>2</v>
      </c>
    </row>
    <row r="81" spans="1:2" s="46" customFormat="1" ht="16.5" customHeight="1" x14ac:dyDescent="0.25">
      <c r="A81" s="47" t="s">
        <v>244</v>
      </c>
      <c r="B81" s="70">
        <v>1</v>
      </c>
    </row>
    <row r="82" spans="1:2" s="46" customFormat="1" ht="16.5" customHeight="1" x14ac:dyDescent="0.25">
      <c r="A82" s="47" t="s">
        <v>245</v>
      </c>
      <c r="B82" s="70">
        <v>1</v>
      </c>
    </row>
    <row r="83" spans="1:2" s="46" customFormat="1" ht="16.5" customHeight="1" x14ac:dyDescent="0.25">
      <c r="A83" s="47" t="s">
        <v>246</v>
      </c>
      <c r="B83" s="70">
        <v>18</v>
      </c>
    </row>
    <row r="84" spans="1:2" s="46" customFormat="1" ht="16.5" customHeight="1" x14ac:dyDescent="0.25">
      <c r="A84" s="47" t="s">
        <v>276</v>
      </c>
      <c r="B84" s="70">
        <v>34</v>
      </c>
    </row>
    <row r="85" spans="1:2" s="46" customFormat="1" ht="16.5" customHeight="1" x14ac:dyDescent="0.25">
      <c r="A85" s="47" t="s">
        <v>329</v>
      </c>
      <c r="B85" s="70"/>
    </row>
    <row r="86" spans="1:2" s="46" customFormat="1" ht="16.5" customHeight="1" x14ac:dyDescent="0.25">
      <c r="A86" s="47" t="s">
        <v>247</v>
      </c>
      <c r="B86" s="70">
        <v>1</v>
      </c>
    </row>
    <row r="87" spans="1:2" s="46" customFormat="1" ht="16.5" customHeight="1" x14ac:dyDescent="0.25">
      <c r="A87" s="47" t="s">
        <v>361</v>
      </c>
      <c r="B87" s="70">
        <v>4</v>
      </c>
    </row>
    <row r="88" spans="1:2" s="46" customFormat="1" ht="16.5" customHeight="1" x14ac:dyDescent="0.25">
      <c r="A88" s="47" t="s">
        <v>248</v>
      </c>
      <c r="B88" s="70">
        <v>3</v>
      </c>
    </row>
    <row r="89" spans="1:2" s="46" customFormat="1" ht="16.5" customHeight="1" x14ac:dyDescent="0.25">
      <c r="A89" s="47" t="s">
        <v>249</v>
      </c>
      <c r="B89" s="70"/>
    </row>
    <row r="90" spans="1:2" s="46" customFormat="1" ht="16.5" customHeight="1" x14ac:dyDescent="0.25">
      <c r="A90" s="47" t="s">
        <v>277</v>
      </c>
      <c r="B90" s="70">
        <v>100</v>
      </c>
    </row>
    <row r="91" spans="1:2" s="46" customFormat="1" ht="16.5" customHeight="1" x14ac:dyDescent="0.25">
      <c r="A91" s="47" t="s">
        <v>278</v>
      </c>
      <c r="B91" s="70">
        <v>18</v>
      </c>
    </row>
    <row r="92" spans="1:2" s="46" customFormat="1" ht="16.5" customHeight="1" x14ac:dyDescent="0.25">
      <c r="A92" s="47" t="s">
        <v>279</v>
      </c>
      <c r="B92" s="70">
        <v>1</v>
      </c>
    </row>
    <row r="93" spans="1:2" s="46" customFormat="1" ht="16.5" customHeight="1" x14ac:dyDescent="0.25">
      <c r="A93" s="47" t="s">
        <v>280</v>
      </c>
      <c r="B93" s="70">
        <v>60</v>
      </c>
    </row>
    <row r="94" spans="1:2" s="46" customFormat="1" ht="16.5" customHeight="1" x14ac:dyDescent="0.25">
      <c r="A94" s="47" t="s">
        <v>330</v>
      </c>
      <c r="B94" s="70">
        <v>66</v>
      </c>
    </row>
    <row r="95" spans="1:2" s="46" customFormat="1" ht="16.5" customHeight="1" x14ac:dyDescent="0.25">
      <c r="A95" s="47" t="s">
        <v>331</v>
      </c>
      <c r="B95" s="70">
        <v>1</v>
      </c>
    </row>
    <row r="96" spans="1:2" s="46" customFormat="1" ht="16.5" customHeight="1" x14ac:dyDescent="0.25">
      <c r="A96" s="47" t="s">
        <v>281</v>
      </c>
      <c r="B96" s="70">
        <v>61</v>
      </c>
    </row>
    <row r="97" spans="1:2" s="46" customFormat="1" ht="16.5" customHeight="1" x14ac:dyDescent="0.25">
      <c r="A97" s="47" t="s">
        <v>332</v>
      </c>
      <c r="B97" s="70">
        <v>242</v>
      </c>
    </row>
    <row r="98" spans="1:2" s="46" customFormat="1" ht="16.5" customHeight="1" x14ac:dyDescent="0.25">
      <c r="A98" s="47" t="s">
        <v>250</v>
      </c>
      <c r="B98" s="70">
        <v>16</v>
      </c>
    </row>
    <row r="99" spans="1:2" s="46" customFormat="1" ht="16.5" customHeight="1" x14ac:dyDescent="0.25">
      <c r="A99" s="47" t="s">
        <v>282</v>
      </c>
      <c r="B99" s="70">
        <v>462</v>
      </c>
    </row>
    <row r="100" spans="1:2" s="46" customFormat="1" ht="16.5" customHeight="1" x14ac:dyDescent="0.25">
      <c r="A100" s="47" t="s">
        <v>283</v>
      </c>
      <c r="B100" s="70">
        <v>6</v>
      </c>
    </row>
    <row r="101" spans="1:2" s="46" customFormat="1" ht="16.5" customHeight="1" x14ac:dyDescent="0.25">
      <c r="A101" s="47" t="s">
        <v>284</v>
      </c>
      <c r="B101" s="70">
        <v>63</v>
      </c>
    </row>
    <row r="102" spans="1:2" s="46" customFormat="1" ht="16.5" customHeight="1" x14ac:dyDescent="0.25">
      <c r="A102" s="47" t="s">
        <v>193</v>
      </c>
      <c r="B102" s="70">
        <v>58</v>
      </c>
    </row>
    <row r="103" spans="1:2" s="46" customFormat="1" ht="16.5" customHeight="1" x14ac:dyDescent="0.25">
      <c r="A103" s="47" t="s">
        <v>285</v>
      </c>
      <c r="B103" s="70">
        <v>12</v>
      </c>
    </row>
    <row r="104" spans="1:2" s="46" customFormat="1" ht="16.5" customHeight="1" x14ac:dyDescent="0.25">
      <c r="A104" s="47" t="s">
        <v>362</v>
      </c>
      <c r="B104" s="70"/>
    </row>
    <row r="105" spans="1:2" s="46" customFormat="1" ht="16.5" customHeight="1" x14ac:dyDescent="0.25">
      <c r="A105" s="47" t="s">
        <v>333</v>
      </c>
      <c r="B105" s="70">
        <v>1</v>
      </c>
    </row>
    <row r="106" spans="1:2" s="46" customFormat="1" ht="16.5" customHeight="1" x14ac:dyDescent="0.25">
      <c r="A106" s="47" t="s">
        <v>286</v>
      </c>
      <c r="B106" s="70">
        <v>4</v>
      </c>
    </row>
    <row r="107" spans="1:2" s="46" customFormat="1" ht="16.5" customHeight="1" x14ac:dyDescent="0.25">
      <c r="A107" s="47" t="s">
        <v>287</v>
      </c>
      <c r="B107" s="70"/>
    </row>
    <row r="108" spans="1:2" s="46" customFormat="1" ht="16.5" customHeight="1" x14ac:dyDescent="0.25">
      <c r="A108" s="47" t="s">
        <v>194</v>
      </c>
      <c r="B108" s="70">
        <v>1</v>
      </c>
    </row>
    <row r="109" spans="1:2" s="46" customFormat="1" ht="16.5" customHeight="1" x14ac:dyDescent="0.25">
      <c r="A109" s="47" t="s">
        <v>334</v>
      </c>
      <c r="B109" s="70">
        <v>13</v>
      </c>
    </row>
    <row r="110" spans="1:2" s="46" customFormat="1" ht="16.5" customHeight="1" x14ac:dyDescent="0.25">
      <c r="A110" s="47" t="s">
        <v>288</v>
      </c>
      <c r="B110" s="70">
        <v>1</v>
      </c>
    </row>
    <row r="111" spans="1:2" s="46" customFormat="1" ht="16.5" customHeight="1" x14ac:dyDescent="0.25">
      <c r="A111" s="47" t="s">
        <v>195</v>
      </c>
      <c r="B111" s="70">
        <v>1</v>
      </c>
    </row>
    <row r="112" spans="1:2" s="46" customFormat="1" ht="16.5" customHeight="1" x14ac:dyDescent="0.25">
      <c r="A112" s="47" t="s">
        <v>196</v>
      </c>
      <c r="B112" s="70">
        <v>1</v>
      </c>
    </row>
    <row r="113" spans="1:2" s="46" customFormat="1" ht="16.5" customHeight="1" x14ac:dyDescent="0.25">
      <c r="A113" s="47" t="s">
        <v>335</v>
      </c>
      <c r="B113" s="70">
        <v>1</v>
      </c>
    </row>
    <row r="114" spans="1:2" s="46" customFormat="1" ht="16.5" customHeight="1" x14ac:dyDescent="0.25">
      <c r="A114" s="47" t="s">
        <v>336</v>
      </c>
      <c r="B114" s="70">
        <v>27</v>
      </c>
    </row>
    <row r="115" spans="1:2" s="46" customFormat="1" ht="16.5" customHeight="1" x14ac:dyDescent="0.25">
      <c r="A115" s="47" t="s">
        <v>337</v>
      </c>
      <c r="B115" s="70">
        <v>7</v>
      </c>
    </row>
    <row r="116" spans="1:2" s="46" customFormat="1" ht="16.5" customHeight="1" x14ac:dyDescent="0.25">
      <c r="A116" s="47" t="s">
        <v>338</v>
      </c>
      <c r="B116" s="70">
        <v>2</v>
      </c>
    </row>
    <row r="117" spans="1:2" s="46" customFormat="1" ht="16.5" customHeight="1" x14ac:dyDescent="0.25">
      <c r="A117" s="47" t="s">
        <v>197</v>
      </c>
      <c r="B117" s="70"/>
    </row>
    <row r="118" spans="1:2" s="46" customFormat="1" ht="16.5" customHeight="1" x14ac:dyDescent="0.25">
      <c r="A118" s="47" t="s">
        <v>289</v>
      </c>
      <c r="B118" s="70">
        <v>22</v>
      </c>
    </row>
    <row r="119" spans="1:2" s="46" customFormat="1" ht="16.5" customHeight="1" x14ac:dyDescent="0.25">
      <c r="A119" s="47" t="s">
        <v>198</v>
      </c>
      <c r="B119" s="70"/>
    </row>
    <row r="120" spans="1:2" s="46" customFormat="1" ht="16.5" customHeight="1" x14ac:dyDescent="0.25">
      <c r="A120" s="47" t="s">
        <v>290</v>
      </c>
      <c r="B120" s="70"/>
    </row>
    <row r="121" spans="1:2" s="46" customFormat="1" ht="16.5" customHeight="1" x14ac:dyDescent="0.25">
      <c r="A121" s="47" t="s">
        <v>199</v>
      </c>
      <c r="B121" s="70"/>
    </row>
    <row r="122" spans="1:2" s="46" customFormat="1" ht="16.5" customHeight="1" x14ac:dyDescent="0.25">
      <c r="A122" s="47" t="s">
        <v>339</v>
      </c>
      <c r="B122" s="70"/>
    </row>
    <row r="123" spans="1:2" s="46" customFormat="1" ht="16.5" customHeight="1" x14ac:dyDescent="0.25">
      <c r="A123" s="47" t="s">
        <v>200</v>
      </c>
      <c r="B123" s="70">
        <v>37</v>
      </c>
    </row>
    <row r="124" spans="1:2" s="46" customFormat="1" ht="16.5" customHeight="1" x14ac:dyDescent="0.25">
      <c r="A124" s="47" t="s">
        <v>363</v>
      </c>
      <c r="B124" s="70"/>
    </row>
    <row r="125" spans="1:2" s="46" customFormat="1" ht="16.5" customHeight="1" x14ac:dyDescent="0.25">
      <c r="A125" s="47" t="s">
        <v>201</v>
      </c>
      <c r="B125" s="70">
        <v>3</v>
      </c>
    </row>
    <row r="126" spans="1:2" s="46" customFormat="1" ht="16.5" customHeight="1" x14ac:dyDescent="0.25">
      <c r="A126" s="47" t="s">
        <v>202</v>
      </c>
      <c r="B126" s="70"/>
    </row>
    <row r="127" spans="1:2" s="46" customFormat="1" ht="16.5" customHeight="1" x14ac:dyDescent="0.25">
      <c r="A127" s="47" t="s">
        <v>251</v>
      </c>
      <c r="B127" s="70">
        <v>130</v>
      </c>
    </row>
    <row r="128" spans="1:2" s="46" customFormat="1" ht="16.5" customHeight="1" x14ac:dyDescent="0.25">
      <c r="A128" s="47" t="s">
        <v>364</v>
      </c>
      <c r="B128" s="70"/>
    </row>
    <row r="129" spans="1:2" s="46" customFormat="1" ht="16.5" customHeight="1" x14ac:dyDescent="0.25">
      <c r="A129" s="47" t="s">
        <v>340</v>
      </c>
      <c r="B129" s="70">
        <v>11</v>
      </c>
    </row>
    <row r="130" spans="1:2" s="46" customFormat="1" ht="16.5" customHeight="1" x14ac:dyDescent="0.25">
      <c r="A130" s="47" t="s">
        <v>341</v>
      </c>
      <c r="B130" s="70">
        <v>1</v>
      </c>
    </row>
    <row r="131" spans="1:2" s="46" customFormat="1" ht="16.5" customHeight="1" x14ac:dyDescent="0.25">
      <c r="A131" s="47" t="s">
        <v>291</v>
      </c>
      <c r="B131" s="70">
        <v>26</v>
      </c>
    </row>
    <row r="132" spans="1:2" s="46" customFormat="1" ht="16.5" customHeight="1" x14ac:dyDescent="0.25">
      <c r="A132" s="47" t="s">
        <v>342</v>
      </c>
      <c r="B132" s="70">
        <v>26</v>
      </c>
    </row>
    <row r="133" spans="1:2" s="46" customFormat="1" ht="16.5" customHeight="1" x14ac:dyDescent="0.25">
      <c r="A133" s="47" t="s">
        <v>203</v>
      </c>
      <c r="B133" s="70">
        <v>5</v>
      </c>
    </row>
    <row r="134" spans="1:2" s="46" customFormat="1" ht="16.5" customHeight="1" x14ac:dyDescent="0.25">
      <c r="A134" s="47" t="s">
        <v>204</v>
      </c>
      <c r="B134" s="70">
        <v>10</v>
      </c>
    </row>
    <row r="135" spans="1:2" s="46" customFormat="1" ht="16.5" customHeight="1" x14ac:dyDescent="0.25">
      <c r="A135" s="47" t="s">
        <v>365</v>
      </c>
      <c r="B135" s="70"/>
    </row>
    <row r="136" spans="1:2" s="46" customFormat="1" ht="16.5" customHeight="1" x14ac:dyDescent="0.25">
      <c r="A136" s="47" t="s">
        <v>292</v>
      </c>
      <c r="B136" s="70"/>
    </row>
    <row r="137" spans="1:2" s="46" customFormat="1" ht="16.5" customHeight="1" x14ac:dyDescent="0.25">
      <c r="A137" s="47" t="s">
        <v>252</v>
      </c>
      <c r="B137" s="70">
        <v>3</v>
      </c>
    </row>
    <row r="138" spans="1:2" s="46" customFormat="1" ht="16.5" customHeight="1" x14ac:dyDescent="0.25">
      <c r="A138" s="47" t="s">
        <v>205</v>
      </c>
      <c r="B138" s="70">
        <v>3</v>
      </c>
    </row>
    <row r="139" spans="1:2" s="46" customFormat="1" ht="16.5" customHeight="1" x14ac:dyDescent="0.25">
      <c r="A139" s="47" t="s">
        <v>206</v>
      </c>
      <c r="B139" s="70">
        <v>49</v>
      </c>
    </row>
    <row r="140" spans="1:2" s="46" customFormat="1" ht="16.5" customHeight="1" x14ac:dyDescent="0.25">
      <c r="A140" s="47" t="s">
        <v>343</v>
      </c>
      <c r="B140" s="70">
        <v>62</v>
      </c>
    </row>
    <row r="141" spans="1:2" s="46" customFormat="1" ht="16.5" customHeight="1" x14ac:dyDescent="0.25">
      <c r="A141" s="47" t="s">
        <v>366</v>
      </c>
      <c r="B141" s="70">
        <v>211</v>
      </c>
    </row>
    <row r="142" spans="1:2" s="46" customFormat="1" ht="16.5" customHeight="1" x14ac:dyDescent="0.25">
      <c r="A142" s="47" t="s">
        <v>293</v>
      </c>
      <c r="B142" s="70"/>
    </row>
    <row r="143" spans="1:2" s="46" customFormat="1" ht="16.5" customHeight="1" x14ac:dyDescent="0.25">
      <c r="A143" s="47" t="s">
        <v>207</v>
      </c>
      <c r="B143" s="70">
        <v>16</v>
      </c>
    </row>
    <row r="144" spans="1:2" s="46" customFormat="1" ht="16.5" customHeight="1" x14ac:dyDescent="0.25">
      <c r="A144" s="47" t="s">
        <v>294</v>
      </c>
      <c r="B144" s="70">
        <v>47</v>
      </c>
    </row>
    <row r="145" spans="1:2" s="46" customFormat="1" ht="16.5" customHeight="1" x14ac:dyDescent="0.25">
      <c r="A145" s="47" t="s">
        <v>296</v>
      </c>
      <c r="B145" s="70">
        <v>4</v>
      </c>
    </row>
    <row r="146" spans="1:2" s="46" customFormat="1" ht="16.5" customHeight="1" x14ac:dyDescent="0.25">
      <c r="A146" s="47" t="s">
        <v>367</v>
      </c>
      <c r="B146" s="70"/>
    </row>
    <row r="147" spans="1:2" s="46" customFormat="1" ht="16.5" customHeight="1" x14ac:dyDescent="0.25">
      <c r="A147" s="47" t="s">
        <v>295</v>
      </c>
      <c r="B147" s="70"/>
    </row>
    <row r="148" spans="1:2" s="46" customFormat="1" ht="16.5" customHeight="1" x14ac:dyDescent="0.25">
      <c r="A148" s="47" t="s">
        <v>253</v>
      </c>
      <c r="B148" s="70">
        <v>4</v>
      </c>
    </row>
    <row r="149" spans="1:2" s="46" customFormat="1" ht="16.5" customHeight="1" x14ac:dyDescent="0.25">
      <c r="A149" s="47" t="s">
        <v>368</v>
      </c>
      <c r="B149" s="70">
        <v>2</v>
      </c>
    </row>
    <row r="150" spans="1:2" s="46" customFormat="1" ht="16.5" customHeight="1" x14ac:dyDescent="0.25">
      <c r="A150" s="47" t="s">
        <v>254</v>
      </c>
      <c r="B150" s="70">
        <v>3</v>
      </c>
    </row>
    <row r="151" spans="1:2" s="46" customFormat="1" ht="16.5" customHeight="1" x14ac:dyDescent="0.25">
      <c r="A151" s="47" t="s">
        <v>344</v>
      </c>
      <c r="B151" s="70">
        <v>207</v>
      </c>
    </row>
    <row r="152" spans="1:2" s="46" customFormat="1" ht="16.5" customHeight="1" x14ac:dyDescent="0.25">
      <c r="A152" s="47" t="s">
        <v>255</v>
      </c>
      <c r="B152" s="70">
        <v>21</v>
      </c>
    </row>
    <row r="153" spans="1:2" s="46" customFormat="1" ht="16.5" customHeight="1" x14ac:dyDescent="0.25">
      <c r="A153" s="47" t="s">
        <v>297</v>
      </c>
      <c r="B153" s="70">
        <v>7</v>
      </c>
    </row>
    <row r="154" spans="1:2" s="46" customFormat="1" ht="16.5" customHeight="1" x14ac:dyDescent="0.25">
      <c r="A154" s="47" t="s">
        <v>345</v>
      </c>
      <c r="B154" s="70">
        <v>154</v>
      </c>
    </row>
    <row r="155" spans="1:2" s="46" customFormat="1" ht="16.5" customHeight="1" x14ac:dyDescent="0.25">
      <c r="A155" s="47" t="s">
        <v>256</v>
      </c>
      <c r="B155" s="70">
        <v>37</v>
      </c>
    </row>
    <row r="156" spans="1:2" s="46" customFormat="1" ht="16.5" customHeight="1" x14ac:dyDescent="0.25">
      <c r="A156" s="47" t="s">
        <v>346</v>
      </c>
      <c r="B156" s="70">
        <v>59</v>
      </c>
    </row>
    <row r="157" spans="1:2" s="46" customFormat="1" ht="16.5" customHeight="1" x14ac:dyDescent="0.25">
      <c r="A157" s="47" t="s">
        <v>298</v>
      </c>
      <c r="B157" s="70">
        <v>7</v>
      </c>
    </row>
    <row r="158" spans="1:2" s="46" customFormat="1" ht="16.5" customHeight="1" x14ac:dyDescent="0.25">
      <c r="A158" s="47" t="s">
        <v>208</v>
      </c>
      <c r="B158" s="70"/>
    </row>
    <row r="159" spans="1:2" s="46" customFormat="1" ht="16.5" customHeight="1" x14ac:dyDescent="0.25">
      <c r="A159" s="47" t="s">
        <v>209</v>
      </c>
      <c r="B159" s="70">
        <v>4</v>
      </c>
    </row>
    <row r="160" spans="1:2" s="46" customFormat="1" ht="16.5" customHeight="1" x14ac:dyDescent="0.25">
      <c r="A160" s="47" t="s">
        <v>257</v>
      </c>
      <c r="B160" s="70">
        <v>30</v>
      </c>
    </row>
    <row r="161" spans="1:2" s="46" customFormat="1" ht="16.5" customHeight="1" x14ac:dyDescent="0.25">
      <c r="A161" s="47" t="s">
        <v>210</v>
      </c>
      <c r="B161" s="70"/>
    </row>
    <row r="162" spans="1:2" s="46" customFormat="1" ht="16.5" customHeight="1" x14ac:dyDescent="0.25">
      <c r="A162" s="47" t="s">
        <v>347</v>
      </c>
      <c r="B162" s="70">
        <v>52</v>
      </c>
    </row>
    <row r="163" spans="1:2" s="46" customFormat="1" ht="16.5" customHeight="1" x14ac:dyDescent="0.25">
      <c r="A163" s="47" t="s">
        <v>348</v>
      </c>
      <c r="B163" s="70">
        <v>241</v>
      </c>
    </row>
    <row r="164" spans="1:2" s="46" customFormat="1" ht="16.5" customHeight="1" x14ac:dyDescent="0.25">
      <c r="A164" s="47" t="s">
        <v>349</v>
      </c>
      <c r="B164" s="70">
        <v>85</v>
      </c>
    </row>
    <row r="165" spans="1:2" s="46" customFormat="1" ht="16.5" customHeight="1" x14ac:dyDescent="0.25">
      <c r="A165" s="47" t="s">
        <v>211</v>
      </c>
      <c r="B165" s="70">
        <v>3</v>
      </c>
    </row>
    <row r="166" spans="1:2" s="46" customFormat="1" ht="16.5" customHeight="1" x14ac:dyDescent="0.25">
      <c r="A166" s="47" t="s">
        <v>258</v>
      </c>
      <c r="B166" s="70">
        <v>1</v>
      </c>
    </row>
    <row r="167" spans="1:2" s="46" customFormat="1" ht="16.5" customHeight="1" x14ac:dyDescent="0.25">
      <c r="A167" s="47" t="s">
        <v>259</v>
      </c>
      <c r="B167" s="70">
        <v>2</v>
      </c>
    </row>
    <row r="168" spans="1:2" s="46" customFormat="1" ht="16.5" customHeight="1" x14ac:dyDescent="0.25">
      <c r="A168" s="47" t="s">
        <v>350</v>
      </c>
      <c r="B168" s="70">
        <v>2</v>
      </c>
    </row>
    <row r="169" spans="1:2" s="46" customFormat="1" ht="16.5" customHeight="1" x14ac:dyDescent="0.25">
      <c r="A169" s="47" t="s">
        <v>260</v>
      </c>
      <c r="B169" s="70"/>
    </row>
    <row r="170" spans="1:2" s="46" customFormat="1" ht="16.5" customHeight="1" x14ac:dyDescent="0.25">
      <c r="A170" s="47" t="s">
        <v>369</v>
      </c>
      <c r="B170" s="70"/>
    </row>
    <row r="171" spans="1:2" s="46" customFormat="1" ht="16.5" customHeight="1" x14ac:dyDescent="0.25">
      <c r="A171" s="47" t="s">
        <v>261</v>
      </c>
      <c r="B171" s="70">
        <v>1</v>
      </c>
    </row>
    <row r="172" spans="1:2" s="46" customFormat="1" ht="16.5" customHeight="1" x14ac:dyDescent="0.25">
      <c r="A172" s="47" t="s">
        <v>172</v>
      </c>
      <c r="B172" s="70">
        <v>7</v>
      </c>
    </row>
    <row r="173" spans="1:2" s="46" customFormat="1" ht="16.5" customHeight="1" x14ac:dyDescent="0.25">
      <c r="A173" s="47" t="s">
        <v>370</v>
      </c>
      <c r="B173" s="70">
        <v>2</v>
      </c>
    </row>
    <row r="174" spans="1:2" s="46" customFormat="1" ht="16.5" customHeight="1" x14ac:dyDescent="0.25">
      <c r="A174" s="47" t="s">
        <v>212</v>
      </c>
      <c r="B174" s="70">
        <v>2</v>
      </c>
    </row>
    <row r="175" spans="1:2" s="46" customFormat="1" ht="16.5" customHeight="1" x14ac:dyDescent="0.25">
      <c r="A175" s="47" t="s">
        <v>213</v>
      </c>
      <c r="B175" s="70">
        <v>4</v>
      </c>
    </row>
    <row r="176" spans="1:2" s="46" customFormat="1" ht="16.5" customHeight="1" x14ac:dyDescent="0.25">
      <c r="A176" s="47" t="s">
        <v>351</v>
      </c>
      <c r="B176" s="70">
        <v>68</v>
      </c>
    </row>
    <row r="177" spans="1:2" s="46" customFormat="1" ht="16.5" customHeight="1" x14ac:dyDescent="0.25">
      <c r="A177" s="47" t="s">
        <v>214</v>
      </c>
      <c r="B177" s="70">
        <v>1</v>
      </c>
    </row>
    <row r="178" spans="1:2" s="46" customFormat="1" ht="16.5" customHeight="1" x14ac:dyDescent="0.25">
      <c r="A178" s="47" t="s">
        <v>215</v>
      </c>
      <c r="B178" s="70"/>
    </row>
    <row r="179" spans="1:2" s="46" customFormat="1" ht="16.5" customHeight="1" x14ac:dyDescent="0.25">
      <c r="A179" s="47" t="s">
        <v>299</v>
      </c>
      <c r="B179" s="70">
        <v>19</v>
      </c>
    </row>
    <row r="180" spans="1:2" s="46" customFormat="1" ht="16.5" customHeight="1" x14ac:dyDescent="0.25">
      <c r="A180" s="47" t="s">
        <v>352</v>
      </c>
      <c r="B180" s="70">
        <v>24</v>
      </c>
    </row>
    <row r="181" spans="1:2" s="46" customFormat="1" ht="16.5" customHeight="1" x14ac:dyDescent="0.25">
      <c r="A181" s="47" t="s">
        <v>353</v>
      </c>
      <c r="B181" s="70">
        <v>26</v>
      </c>
    </row>
    <row r="182" spans="1:2" s="46" customFormat="1" ht="16.5" customHeight="1" x14ac:dyDescent="0.25">
      <c r="A182" s="47" t="s">
        <v>216</v>
      </c>
      <c r="B182" s="70"/>
    </row>
    <row r="183" spans="1:2" s="46" customFormat="1" ht="16.5" customHeight="1" x14ac:dyDescent="0.25">
      <c r="A183" s="47" t="s">
        <v>170</v>
      </c>
      <c r="B183" s="70"/>
    </row>
    <row r="184" spans="1:2" s="46" customFormat="1" ht="16.5" customHeight="1" x14ac:dyDescent="0.25">
      <c r="A184" s="47" t="s">
        <v>217</v>
      </c>
      <c r="B184" s="70"/>
    </row>
    <row r="185" spans="1:2" s="46" customFormat="1" ht="16.5" customHeight="1" x14ac:dyDescent="0.25">
      <c r="A185" s="47" t="s">
        <v>300</v>
      </c>
      <c r="B185" s="70">
        <v>2</v>
      </c>
    </row>
    <row r="186" spans="1:2" s="46" customFormat="1" ht="16.5" customHeight="1" x14ac:dyDescent="0.25">
      <c r="A186" s="47" t="s">
        <v>354</v>
      </c>
      <c r="B186" s="70">
        <v>95</v>
      </c>
    </row>
    <row r="187" spans="1:2" s="46" customFormat="1" ht="16.5" customHeight="1" x14ac:dyDescent="0.25">
      <c r="A187" s="47" t="s">
        <v>355</v>
      </c>
      <c r="B187" s="70">
        <v>69</v>
      </c>
    </row>
    <row r="188" spans="1:2" s="46" customFormat="1" ht="16.5" customHeight="1" x14ac:dyDescent="0.25">
      <c r="A188" s="47" t="s">
        <v>262</v>
      </c>
      <c r="B188" s="70">
        <v>1</v>
      </c>
    </row>
    <row r="189" spans="1:2" s="46" customFormat="1" ht="16.5" customHeight="1" x14ac:dyDescent="0.25">
      <c r="A189" s="47" t="s">
        <v>301</v>
      </c>
      <c r="B189" s="70">
        <v>2</v>
      </c>
    </row>
    <row r="190" spans="1:2" s="46" customFormat="1" ht="16.5" customHeight="1" x14ac:dyDescent="0.25">
      <c r="A190" s="47" t="s">
        <v>302</v>
      </c>
      <c r="B190" s="70">
        <v>2</v>
      </c>
    </row>
    <row r="191" spans="1:2" s="46" customFormat="1" ht="16.5" customHeight="1" x14ac:dyDescent="0.25">
      <c r="A191" s="47" t="s">
        <v>303</v>
      </c>
      <c r="B191" s="70">
        <v>37</v>
      </c>
    </row>
    <row r="192" spans="1:2" s="46" customFormat="1" ht="16.5" customHeight="1" x14ac:dyDescent="0.25">
      <c r="A192" s="47" t="s">
        <v>218</v>
      </c>
      <c r="B192" s="70">
        <v>3</v>
      </c>
    </row>
    <row r="193" spans="1:2" s="46" customFormat="1" ht="16.5" customHeight="1" x14ac:dyDescent="0.25">
      <c r="A193" s="47" t="s">
        <v>219</v>
      </c>
      <c r="B193" s="70">
        <v>1</v>
      </c>
    </row>
    <row r="194" spans="1:2" s="46" customFormat="1" ht="16.5" customHeight="1" x14ac:dyDescent="0.25">
      <c r="A194" s="47" t="s">
        <v>304</v>
      </c>
      <c r="B194" s="70">
        <v>31</v>
      </c>
    </row>
    <row r="195" spans="1:2" s="46" customFormat="1" ht="16.5" customHeight="1" x14ac:dyDescent="0.25">
      <c r="A195" s="47" t="s">
        <v>305</v>
      </c>
      <c r="B195" s="70"/>
    </row>
    <row r="196" spans="1:2" s="46" customFormat="1" ht="16.5" customHeight="1" x14ac:dyDescent="0.25">
      <c r="A196" s="47" t="s">
        <v>220</v>
      </c>
      <c r="B196" s="70">
        <v>1</v>
      </c>
    </row>
    <row r="197" spans="1:2" s="46" customFormat="1" ht="16.5" customHeight="1" x14ac:dyDescent="0.25">
      <c r="A197" s="47" t="s">
        <v>371</v>
      </c>
      <c r="B197" s="70">
        <v>2</v>
      </c>
    </row>
    <row r="198" spans="1:2" s="46" customFormat="1" ht="16.5" customHeight="1" x14ac:dyDescent="0.25">
      <c r="A198" s="47" t="s">
        <v>263</v>
      </c>
      <c r="B198" s="70">
        <v>20</v>
      </c>
    </row>
    <row r="199" spans="1:2" s="46" customFormat="1" ht="16.5" customHeight="1" x14ac:dyDescent="0.25">
      <c r="A199" s="47" t="s">
        <v>221</v>
      </c>
      <c r="B199" s="70">
        <v>50</v>
      </c>
    </row>
    <row r="200" spans="1:2" s="46" customFormat="1" ht="16.5" customHeight="1" x14ac:dyDescent="0.25">
      <c r="A200" s="47" t="s">
        <v>306</v>
      </c>
      <c r="B200" s="70"/>
    </row>
    <row r="201" spans="1:2" s="46" customFormat="1" ht="16.5" customHeight="1" x14ac:dyDescent="0.25">
      <c r="A201" s="47" t="s">
        <v>356</v>
      </c>
      <c r="B201" s="70">
        <v>75</v>
      </c>
    </row>
    <row r="202" spans="1:2" s="46" customFormat="1" ht="16.5" customHeight="1" x14ac:dyDescent="0.25">
      <c r="A202" s="47" t="s">
        <v>372</v>
      </c>
      <c r="B202" s="70"/>
    </row>
    <row r="203" spans="1:2" s="46" customFormat="1" ht="16.5" customHeight="1" x14ac:dyDescent="0.25">
      <c r="A203" s="47" t="s">
        <v>357</v>
      </c>
      <c r="B203" s="70">
        <v>85</v>
      </c>
    </row>
    <row r="204" spans="1:2" s="46" customFormat="1" ht="16.5" customHeight="1" x14ac:dyDescent="0.25">
      <c r="A204" s="47" t="s">
        <v>222</v>
      </c>
      <c r="B204" s="70"/>
    </row>
    <row r="205" spans="1:2" s="46" customFormat="1" ht="16.5" customHeight="1" x14ac:dyDescent="0.25">
      <c r="A205" s="47" t="s">
        <v>264</v>
      </c>
      <c r="B205" s="70">
        <v>6</v>
      </c>
    </row>
    <row r="206" spans="1:2" s="46" customFormat="1" ht="16.5" customHeight="1" x14ac:dyDescent="0.25">
      <c r="A206" s="47" t="s">
        <v>373</v>
      </c>
      <c r="B206" s="70">
        <v>2</v>
      </c>
    </row>
    <row r="207" spans="1:2" s="46" customFormat="1" ht="16.5" customHeight="1" x14ac:dyDescent="0.25">
      <c r="A207" s="47" t="s">
        <v>265</v>
      </c>
      <c r="B207" s="70">
        <v>26</v>
      </c>
    </row>
    <row r="208" spans="1:2" s="46" customFormat="1" ht="16.5" customHeight="1" x14ac:dyDescent="0.25">
      <c r="A208" s="47" t="s">
        <v>307</v>
      </c>
      <c r="B208" s="70">
        <v>10</v>
      </c>
    </row>
    <row r="209" spans="1:2" s="46" customFormat="1" ht="16.5" customHeight="1" x14ac:dyDescent="0.25">
      <c r="A209" s="47" t="s">
        <v>308</v>
      </c>
      <c r="B209" s="70"/>
    </row>
    <row r="210" spans="1:2" s="46" customFormat="1" ht="16.5" customHeight="1" x14ac:dyDescent="0.25">
      <c r="A210" s="47" t="s">
        <v>223</v>
      </c>
      <c r="B210" s="70">
        <v>23</v>
      </c>
    </row>
    <row r="211" spans="1:2" s="46" customFormat="1" ht="16.5" customHeight="1" x14ac:dyDescent="0.25">
      <c r="A211" s="47" t="s">
        <v>224</v>
      </c>
      <c r="B211" s="70">
        <v>1</v>
      </c>
    </row>
  </sheetData>
  <sheetProtection algorithmName="SHA-512" hashValue="9FvX4dNeENFGf2LNa5pUzBTtCUghtTyX87ra11PloakzedqNe9pZyibeoRl3fUUvqDuJLOrAxjstU+pRUQAzNw==" saltValue="b7cFAHZ2SIH7aNXHOIXw+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2CDE9-D482-461C-9749-B497930F5290}">
  <sheetPr>
    <pageSetUpPr fitToPage="1"/>
  </sheetPr>
  <dimension ref="A1:E66"/>
  <sheetViews>
    <sheetView showGridLines="0" workbookViewId="0">
      <pane ySplit="7" topLeftCell="A8" activePane="bottomLeft" state="frozen"/>
      <selection pane="bottomLeft" activeCell="B7" sqref="B7"/>
    </sheetView>
  </sheetViews>
  <sheetFormatPr baseColWidth="10" defaultRowHeight="15" x14ac:dyDescent="0.25"/>
  <cols>
    <col min="1" max="1" width="48.140625" style="4" bestFit="1" customWidth="1"/>
    <col min="2" max="5" width="11.42578125" style="5"/>
    <col min="6" max="16384" width="11.42578125" style="4"/>
  </cols>
  <sheetData>
    <row r="1" spans="1:5" ht="23.25" x14ac:dyDescent="0.35">
      <c r="A1" s="3" t="s">
        <v>559</v>
      </c>
    </row>
    <row r="4" spans="1:5" ht="18.75" x14ac:dyDescent="0.3">
      <c r="A4" s="41" t="s">
        <v>665</v>
      </c>
    </row>
    <row r="5" spans="1:5" ht="18.75" x14ac:dyDescent="0.3">
      <c r="A5" s="41"/>
    </row>
    <row r="6" spans="1:5" ht="27.75" customHeight="1" x14ac:dyDescent="0.2">
      <c r="B6" s="80" t="s">
        <v>672</v>
      </c>
      <c r="C6" s="81"/>
      <c r="D6" s="81"/>
      <c r="E6" s="81"/>
    </row>
    <row r="7" spans="1:5" ht="28.5" customHeight="1" x14ac:dyDescent="0.2">
      <c r="A7" s="16"/>
      <c r="B7" s="78" t="s">
        <v>0</v>
      </c>
      <c r="C7" s="78" t="s">
        <v>1</v>
      </c>
      <c r="D7" s="78" t="s">
        <v>2</v>
      </c>
      <c r="E7" s="79" t="s">
        <v>3</v>
      </c>
    </row>
    <row r="8" spans="1:5" ht="20.25" customHeight="1" x14ac:dyDescent="0.25">
      <c r="A8" s="8" t="s">
        <v>20</v>
      </c>
      <c r="B8" s="9">
        <v>24</v>
      </c>
      <c r="C8" s="9">
        <v>23</v>
      </c>
      <c r="D8" s="9">
        <v>1</v>
      </c>
      <c r="E8" s="17">
        <f>SUM(B8:D8)</f>
        <v>48</v>
      </c>
    </row>
    <row r="9" spans="1:5" ht="20.25" customHeight="1" x14ac:dyDescent="0.25">
      <c r="A9" s="8" t="s">
        <v>21</v>
      </c>
      <c r="B9" s="9">
        <v>7</v>
      </c>
      <c r="C9" s="9">
        <v>7</v>
      </c>
      <c r="D9" s="9"/>
      <c r="E9" s="17">
        <f t="shared" ref="E9:E65" si="0">SUM(B9:D9)</f>
        <v>14</v>
      </c>
    </row>
    <row r="10" spans="1:5" ht="20.25" customHeight="1" x14ac:dyDescent="0.25">
      <c r="A10" s="8" t="s">
        <v>22</v>
      </c>
      <c r="B10" s="9">
        <v>2</v>
      </c>
      <c r="C10" s="9">
        <v>2</v>
      </c>
      <c r="D10" s="9">
        <v>1</v>
      </c>
      <c r="E10" s="17">
        <f t="shared" si="0"/>
        <v>5</v>
      </c>
    </row>
    <row r="11" spans="1:5" ht="20.25" customHeight="1" x14ac:dyDescent="0.25">
      <c r="A11" s="8" t="s">
        <v>62</v>
      </c>
      <c r="B11" s="9">
        <v>1</v>
      </c>
      <c r="C11" s="9">
        <v>1</v>
      </c>
      <c r="D11" s="9"/>
      <c r="E11" s="17">
        <f t="shared" si="0"/>
        <v>2</v>
      </c>
    </row>
    <row r="12" spans="1:5" ht="20.25" customHeight="1" x14ac:dyDescent="0.25">
      <c r="A12" s="8" t="s">
        <v>24</v>
      </c>
      <c r="B12" s="9">
        <v>2</v>
      </c>
      <c r="C12" s="9">
        <v>2</v>
      </c>
      <c r="D12" s="9"/>
      <c r="E12" s="17">
        <f t="shared" si="0"/>
        <v>4</v>
      </c>
    </row>
    <row r="13" spans="1:5" ht="20.25" customHeight="1" x14ac:dyDescent="0.2">
      <c r="A13" s="10" t="s">
        <v>9</v>
      </c>
      <c r="B13" s="11">
        <v>1</v>
      </c>
      <c r="C13" s="11">
        <v>1</v>
      </c>
      <c r="D13" s="11"/>
      <c r="E13" s="18">
        <f t="shared" si="0"/>
        <v>2</v>
      </c>
    </row>
    <row r="14" spans="1:5" ht="20.25" customHeight="1" x14ac:dyDescent="0.2">
      <c r="A14" s="10" t="s">
        <v>10</v>
      </c>
      <c r="B14" s="11">
        <v>1</v>
      </c>
      <c r="C14" s="11">
        <v>1</v>
      </c>
      <c r="D14" s="11"/>
      <c r="E14" s="18">
        <f t="shared" si="0"/>
        <v>2</v>
      </c>
    </row>
    <row r="15" spans="1:5" ht="20.25" customHeight="1" x14ac:dyDescent="0.25">
      <c r="A15" s="8" t="s">
        <v>25</v>
      </c>
      <c r="B15" s="9">
        <v>8</v>
      </c>
      <c r="C15" s="9">
        <v>5</v>
      </c>
      <c r="D15" s="9"/>
      <c r="E15" s="17">
        <f t="shared" si="0"/>
        <v>13</v>
      </c>
    </row>
    <row r="16" spans="1:5" ht="20.25" customHeight="1" x14ac:dyDescent="0.25">
      <c r="A16" s="8" t="s">
        <v>4</v>
      </c>
      <c r="B16" s="9">
        <v>8</v>
      </c>
      <c r="C16" s="9">
        <v>8</v>
      </c>
      <c r="D16" s="9"/>
      <c r="E16" s="17">
        <f t="shared" si="0"/>
        <v>16</v>
      </c>
    </row>
    <row r="17" spans="1:5" ht="20.25" customHeight="1" x14ac:dyDescent="0.2">
      <c r="A17" s="10" t="s">
        <v>61</v>
      </c>
      <c r="B17" s="11">
        <v>6</v>
      </c>
      <c r="C17" s="11">
        <v>6</v>
      </c>
      <c r="D17" s="11"/>
      <c r="E17" s="18">
        <f t="shared" si="0"/>
        <v>12</v>
      </c>
    </row>
    <row r="18" spans="1:5" ht="20.25" customHeight="1" x14ac:dyDescent="0.2">
      <c r="A18" s="10" t="s">
        <v>60</v>
      </c>
      <c r="B18" s="11">
        <v>2</v>
      </c>
      <c r="C18" s="11">
        <v>2</v>
      </c>
      <c r="D18" s="11"/>
      <c r="E18" s="18">
        <f t="shared" si="0"/>
        <v>4</v>
      </c>
    </row>
    <row r="19" spans="1:5" ht="20.25" customHeight="1" x14ac:dyDescent="0.25">
      <c r="A19" s="8" t="s">
        <v>5</v>
      </c>
      <c r="B19" s="9">
        <v>11</v>
      </c>
      <c r="C19" s="9">
        <v>11</v>
      </c>
      <c r="D19" s="9"/>
      <c r="E19" s="17">
        <f t="shared" si="0"/>
        <v>22</v>
      </c>
    </row>
    <row r="20" spans="1:5" ht="20.25" customHeight="1" x14ac:dyDescent="0.2">
      <c r="A20" s="10" t="s">
        <v>59</v>
      </c>
      <c r="B20" s="11">
        <v>2</v>
      </c>
      <c r="C20" s="11">
        <v>2</v>
      </c>
      <c r="D20" s="11"/>
      <c r="E20" s="18">
        <f t="shared" si="0"/>
        <v>4</v>
      </c>
    </row>
    <row r="21" spans="1:5" ht="20.25" customHeight="1" x14ac:dyDescent="0.2">
      <c r="A21" s="10" t="s">
        <v>58</v>
      </c>
      <c r="B21" s="11">
        <v>6</v>
      </c>
      <c r="C21" s="11">
        <v>6</v>
      </c>
      <c r="D21" s="11"/>
      <c r="E21" s="18">
        <f t="shared" si="0"/>
        <v>12</v>
      </c>
    </row>
    <row r="22" spans="1:5" ht="20.25" customHeight="1" x14ac:dyDescent="0.2">
      <c r="A22" s="10" t="s">
        <v>57</v>
      </c>
      <c r="B22" s="11">
        <v>1</v>
      </c>
      <c r="C22" s="11">
        <v>1</v>
      </c>
      <c r="D22" s="11"/>
      <c r="E22" s="18">
        <f t="shared" si="0"/>
        <v>2</v>
      </c>
    </row>
    <row r="23" spans="1:5" ht="20.25" customHeight="1" x14ac:dyDescent="0.2">
      <c r="A23" s="10" t="s">
        <v>56</v>
      </c>
      <c r="B23" s="11">
        <v>2</v>
      </c>
      <c r="C23" s="11">
        <v>2</v>
      </c>
      <c r="D23" s="11"/>
      <c r="E23" s="18">
        <f t="shared" si="0"/>
        <v>4</v>
      </c>
    </row>
    <row r="24" spans="1:5" ht="20.25" customHeight="1" x14ac:dyDescent="0.25">
      <c r="A24" s="8" t="s">
        <v>26</v>
      </c>
      <c r="B24" s="9"/>
      <c r="C24" s="9"/>
      <c r="D24" s="9">
        <v>6</v>
      </c>
      <c r="E24" s="17">
        <f t="shared" si="0"/>
        <v>6</v>
      </c>
    </row>
    <row r="25" spans="1:5" ht="20.25" customHeight="1" x14ac:dyDescent="0.2">
      <c r="A25" s="10" t="s">
        <v>11</v>
      </c>
      <c r="B25" s="11"/>
      <c r="C25" s="11"/>
      <c r="D25" s="11">
        <v>2</v>
      </c>
      <c r="E25" s="18">
        <f t="shared" si="0"/>
        <v>2</v>
      </c>
    </row>
    <row r="26" spans="1:5" ht="20.25" customHeight="1" x14ac:dyDescent="0.2">
      <c r="A26" s="10" t="s">
        <v>12</v>
      </c>
      <c r="B26" s="11"/>
      <c r="C26" s="11"/>
      <c r="D26" s="11">
        <v>2</v>
      </c>
      <c r="E26" s="18">
        <f t="shared" si="0"/>
        <v>2</v>
      </c>
    </row>
    <row r="27" spans="1:5" ht="20.25" customHeight="1" x14ac:dyDescent="0.2">
      <c r="A27" s="10" t="s">
        <v>13</v>
      </c>
      <c r="B27" s="11"/>
      <c r="C27" s="11"/>
      <c r="D27" s="11">
        <v>2</v>
      </c>
      <c r="E27" s="18">
        <f t="shared" si="0"/>
        <v>2</v>
      </c>
    </row>
    <row r="28" spans="1:5" ht="20.25" customHeight="1" x14ac:dyDescent="0.25">
      <c r="A28" s="8" t="s">
        <v>41</v>
      </c>
      <c r="B28" s="9">
        <v>1</v>
      </c>
      <c r="C28" s="9">
        <v>1</v>
      </c>
      <c r="D28" s="9"/>
      <c r="E28" s="17">
        <f t="shared" si="0"/>
        <v>2</v>
      </c>
    </row>
    <row r="29" spans="1:5" ht="20.25" customHeight="1" x14ac:dyDescent="0.25">
      <c r="A29" s="8" t="s">
        <v>42</v>
      </c>
      <c r="B29" s="9">
        <v>6</v>
      </c>
      <c r="C29" s="9">
        <v>6</v>
      </c>
      <c r="D29" s="9"/>
      <c r="E29" s="17">
        <f t="shared" si="0"/>
        <v>12</v>
      </c>
    </row>
    <row r="30" spans="1:5" ht="20.25" customHeight="1" x14ac:dyDescent="0.25">
      <c r="A30" s="8" t="s">
        <v>43</v>
      </c>
      <c r="B30" s="9">
        <v>1</v>
      </c>
      <c r="C30" s="9">
        <v>1</v>
      </c>
      <c r="D30" s="9"/>
      <c r="E30" s="17">
        <f t="shared" si="0"/>
        <v>2</v>
      </c>
    </row>
    <row r="31" spans="1:5" ht="20.25" customHeight="1" x14ac:dyDescent="0.25">
      <c r="A31" s="8" t="s">
        <v>44</v>
      </c>
      <c r="B31" s="9">
        <v>1</v>
      </c>
      <c r="C31" s="9">
        <v>1</v>
      </c>
      <c r="D31" s="9"/>
      <c r="E31" s="17">
        <f t="shared" si="0"/>
        <v>2</v>
      </c>
    </row>
    <row r="32" spans="1:5" ht="20.25" customHeight="1" x14ac:dyDescent="0.25">
      <c r="A32" s="8" t="s">
        <v>6</v>
      </c>
      <c r="B32" s="9">
        <v>9</v>
      </c>
      <c r="C32" s="9">
        <v>9</v>
      </c>
      <c r="D32" s="9"/>
      <c r="E32" s="17">
        <f t="shared" si="0"/>
        <v>18</v>
      </c>
    </row>
    <row r="33" spans="1:5" ht="20.25" customHeight="1" x14ac:dyDescent="0.2">
      <c r="A33" s="10" t="s">
        <v>45</v>
      </c>
      <c r="B33" s="11">
        <v>8</v>
      </c>
      <c r="C33" s="11">
        <v>6</v>
      </c>
      <c r="D33" s="11"/>
      <c r="E33" s="18">
        <f t="shared" si="0"/>
        <v>14</v>
      </c>
    </row>
    <row r="34" spans="1:5" ht="20.25" customHeight="1" x14ac:dyDescent="0.2">
      <c r="A34" s="10" t="s">
        <v>46</v>
      </c>
      <c r="B34" s="11"/>
      <c r="C34" s="11">
        <v>2</v>
      </c>
      <c r="D34" s="11"/>
      <c r="E34" s="18">
        <f t="shared" si="0"/>
        <v>2</v>
      </c>
    </row>
    <row r="35" spans="1:5" ht="20.25" customHeight="1" x14ac:dyDescent="0.2">
      <c r="A35" s="10" t="s">
        <v>47</v>
      </c>
      <c r="B35" s="11">
        <v>1</v>
      </c>
      <c r="C35" s="11">
        <v>1</v>
      </c>
      <c r="D35" s="11"/>
      <c r="E35" s="18">
        <f t="shared" si="0"/>
        <v>2</v>
      </c>
    </row>
    <row r="36" spans="1:5" ht="20.25" customHeight="1" x14ac:dyDescent="0.25">
      <c r="A36" s="8" t="s">
        <v>48</v>
      </c>
      <c r="B36" s="9">
        <v>7</v>
      </c>
      <c r="C36" s="9">
        <v>7</v>
      </c>
      <c r="D36" s="9"/>
      <c r="E36" s="17">
        <f t="shared" si="0"/>
        <v>14</v>
      </c>
    </row>
    <row r="37" spans="1:5" ht="20.25" customHeight="1" x14ac:dyDescent="0.25">
      <c r="A37" s="8" t="s">
        <v>49</v>
      </c>
      <c r="B37" s="9">
        <v>1</v>
      </c>
      <c r="C37" s="9">
        <v>1</v>
      </c>
      <c r="D37" s="9"/>
      <c r="E37" s="17">
        <f t="shared" si="0"/>
        <v>2</v>
      </c>
    </row>
    <row r="38" spans="1:5" ht="20.25" customHeight="1" x14ac:dyDescent="0.25">
      <c r="A38" s="8" t="s">
        <v>50</v>
      </c>
      <c r="B38" s="9">
        <v>1</v>
      </c>
      <c r="C38" s="9">
        <v>1</v>
      </c>
      <c r="D38" s="9"/>
      <c r="E38" s="17">
        <f t="shared" si="0"/>
        <v>2</v>
      </c>
    </row>
    <row r="39" spans="1:5" ht="20.25" customHeight="1" x14ac:dyDescent="0.25">
      <c r="A39" s="8" t="s">
        <v>51</v>
      </c>
      <c r="B39" s="9">
        <v>7</v>
      </c>
      <c r="C39" s="9">
        <v>7</v>
      </c>
      <c r="D39" s="9">
        <v>1</v>
      </c>
      <c r="E39" s="17">
        <f t="shared" si="0"/>
        <v>15</v>
      </c>
    </row>
    <row r="40" spans="1:5" ht="20.25" customHeight="1" x14ac:dyDescent="0.25">
      <c r="A40" s="8" t="s">
        <v>52</v>
      </c>
      <c r="B40" s="9">
        <v>4</v>
      </c>
      <c r="C40" s="9">
        <v>4</v>
      </c>
      <c r="D40" s="9"/>
      <c r="E40" s="17">
        <f t="shared" si="0"/>
        <v>8</v>
      </c>
    </row>
    <row r="41" spans="1:5" ht="20.25" customHeight="1" x14ac:dyDescent="0.25">
      <c r="A41" s="8" t="s">
        <v>53</v>
      </c>
      <c r="B41" s="9">
        <v>12</v>
      </c>
      <c r="C41" s="9">
        <v>6</v>
      </c>
      <c r="D41" s="9"/>
      <c r="E41" s="17">
        <f t="shared" si="0"/>
        <v>18</v>
      </c>
    </row>
    <row r="42" spans="1:5" ht="20.25" customHeight="1" x14ac:dyDescent="0.2">
      <c r="A42" s="10" t="s">
        <v>14</v>
      </c>
      <c r="B42" s="11">
        <v>6</v>
      </c>
      <c r="C42" s="11">
        <v>6</v>
      </c>
      <c r="D42" s="11"/>
      <c r="E42" s="18">
        <f t="shared" si="0"/>
        <v>12</v>
      </c>
    </row>
    <row r="43" spans="1:5" ht="20.25" customHeight="1" x14ac:dyDescent="0.2">
      <c r="A43" s="10" t="s">
        <v>15</v>
      </c>
      <c r="B43" s="11">
        <v>6</v>
      </c>
      <c r="C43" s="11"/>
      <c r="D43" s="11"/>
      <c r="E43" s="18">
        <f t="shared" si="0"/>
        <v>6</v>
      </c>
    </row>
    <row r="44" spans="1:5" ht="20.25" customHeight="1" x14ac:dyDescent="0.25">
      <c r="A44" s="8" t="s">
        <v>7</v>
      </c>
      <c r="B44" s="9">
        <v>23</v>
      </c>
      <c r="C44" s="9">
        <v>25</v>
      </c>
      <c r="D44" s="9">
        <v>1</v>
      </c>
      <c r="E44" s="17">
        <f t="shared" si="0"/>
        <v>49</v>
      </c>
    </row>
    <row r="45" spans="1:5" ht="20.25" customHeight="1" x14ac:dyDescent="0.2">
      <c r="A45" s="10" t="s">
        <v>39</v>
      </c>
      <c r="B45" s="11">
        <v>18</v>
      </c>
      <c r="C45" s="11">
        <v>18</v>
      </c>
      <c r="D45" s="11">
        <v>1</v>
      </c>
      <c r="E45" s="18">
        <f t="shared" si="0"/>
        <v>37</v>
      </c>
    </row>
    <row r="46" spans="1:5" ht="20.25" customHeight="1" x14ac:dyDescent="0.2">
      <c r="A46" s="10" t="s">
        <v>38</v>
      </c>
      <c r="B46" s="11">
        <v>4</v>
      </c>
      <c r="C46" s="11">
        <v>4</v>
      </c>
      <c r="D46" s="11"/>
      <c r="E46" s="18">
        <f t="shared" si="0"/>
        <v>8</v>
      </c>
    </row>
    <row r="47" spans="1:5" ht="20.25" customHeight="1" x14ac:dyDescent="0.2">
      <c r="A47" s="10" t="s">
        <v>37</v>
      </c>
      <c r="B47" s="11"/>
      <c r="C47" s="11">
        <v>2</v>
      </c>
      <c r="D47" s="11"/>
      <c r="E47" s="18">
        <f t="shared" si="0"/>
        <v>2</v>
      </c>
    </row>
    <row r="48" spans="1:5" ht="20.25" customHeight="1" x14ac:dyDescent="0.2">
      <c r="A48" s="10" t="s">
        <v>36</v>
      </c>
      <c r="B48" s="11">
        <v>1</v>
      </c>
      <c r="C48" s="11">
        <v>1</v>
      </c>
      <c r="D48" s="11"/>
      <c r="E48" s="18">
        <f t="shared" si="0"/>
        <v>2</v>
      </c>
    </row>
    <row r="49" spans="1:5" ht="20.25" customHeight="1" x14ac:dyDescent="0.25">
      <c r="A49" s="8" t="s">
        <v>35</v>
      </c>
      <c r="B49" s="9">
        <v>1</v>
      </c>
      <c r="C49" s="9">
        <v>1</v>
      </c>
      <c r="D49" s="9"/>
      <c r="E49" s="17">
        <f t="shared" si="0"/>
        <v>2</v>
      </c>
    </row>
    <row r="50" spans="1:5" ht="20.25" customHeight="1" x14ac:dyDescent="0.25">
      <c r="A50" s="8" t="s">
        <v>34</v>
      </c>
      <c r="B50" s="9">
        <v>1</v>
      </c>
      <c r="C50" s="9">
        <v>1</v>
      </c>
      <c r="D50" s="9"/>
      <c r="E50" s="17">
        <f t="shared" si="0"/>
        <v>2</v>
      </c>
    </row>
    <row r="51" spans="1:5" ht="20.25" customHeight="1" x14ac:dyDescent="0.25">
      <c r="A51" s="8" t="s">
        <v>33</v>
      </c>
      <c r="B51" s="9">
        <v>2</v>
      </c>
      <c r="C51" s="9">
        <v>2</v>
      </c>
      <c r="D51" s="9"/>
      <c r="E51" s="17">
        <f t="shared" si="0"/>
        <v>4</v>
      </c>
    </row>
    <row r="52" spans="1:5" ht="20.25" customHeight="1" x14ac:dyDescent="0.25">
      <c r="A52" s="8" t="s">
        <v>29</v>
      </c>
      <c r="B52" s="9">
        <v>1</v>
      </c>
      <c r="C52" s="9">
        <v>1</v>
      </c>
      <c r="D52" s="9"/>
      <c r="E52" s="17">
        <f t="shared" si="0"/>
        <v>2</v>
      </c>
    </row>
    <row r="53" spans="1:5" ht="20.25" customHeight="1" x14ac:dyDescent="0.25">
      <c r="A53" s="8" t="s">
        <v>30</v>
      </c>
      <c r="B53" s="9">
        <v>4</v>
      </c>
      <c r="C53" s="9">
        <v>4</v>
      </c>
      <c r="D53" s="9"/>
      <c r="E53" s="17">
        <f t="shared" si="0"/>
        <v>8</v>
      </c>
    </row>
    <row r="54" spans="1:5" ht="20.25" customHeight="1" x14ac:dyDescent="0.25">
      <c r="A54" s="8" t="s">
        <v>31</v>
      </c>
      <c r="B54" s="9">
        <v>2</v>
      </c>
      <c r="C54" s="9">
        <v>2</v>
      </c>
      <c r="D54" s="9">
        <v>1</v>
      </c>
      <c r="E54" s="17">
        <f t="shared" si="0"/>
        <v>5</v>
      </c>
    </row>
    <row r="55" spans="1:5" ht="20.25" customHeight="1" x14ac:dyDescent="0.25">
      <c r="A55" s="8" t="s">
        <v>40</v>
      </c>
      <c r="B55" s="9">
        <v>2</v>
      </c>
      <c r="C55" s="9">
        <v>2</v>
      </c>
      <c r="D55" s="9">
        <v>1</v>
      </c>
      <c r="E55" s="17">
        <f t="shared" si="0"/>
        <v>5</v>
      </c>
    </row>
    <row r="56" spans="1:5" ht="20.25" customHeight="1" x14ac:dyDescent="0.25">
      <c r="A56" s="8" t="s">
        <v>28</v>
      </c>
      <c r="B56" s="9">
        <v>6</v>
      </c>
      <c r="C56" s="9">
        <v>6</v>
      </c>
      <c r="D56" s="9">
        <v>3</v>
      </c>
      <c r="E56" s="17">
        <f t="shared" si="0"/>
        <v>15</v>
      </c>
    </row>
    <row r="57" spans="1:5" ht="20.25" customHeight="1" x14ac:dyDescent="0.2">
      <c r="A57" s="10" t="s">
        <v>16</v>
      </c>
      <c r="B57" s="11">
        <v>2</v>
      </c>
      <c r="C57" s="11">
        <v>2</v>
      </c>
      <c r="D57" s="11">
        <v>1</v>
      </c>
      <c r="E57" s="18">
        <f t="shared" si="0"/>
        <v>5</v>
      </c>
    </row>
    <row r="58" spans="1:5" ht="20.25" customHeight="1" x14ac:dyDescent="0.2">
      <c r="A58" s="10" t="s">
        <v>17</v>
      </c>
      <c r="B58" s="11">
        <v>2</v>
      </c>
      <c r="C58" s="11">
        <v>2</v>
      </c>
      <c r="D58" s="11">
        <v>1</v>
      </c>
      <c r="E58" s="18">
        <f t="shared" si="0"/>
        <v>5</v>
      </c>
    </row>
    <row r="59" spans="1:5" ht="20.25" customHeight="1" x14ac:dyDescent="0.2">
      <c r="A59" s="10" t="s">
        <v>18</v>
      </c>
      <c r="B59" s="11">
        <v>2</v>
      </c>
      <c r="C59" s="11">
        <v>2</v>
      </c>
      <c r="D59" s="11">
        <v>1</v>
      </c>
      <c r="E59" s="18">
        <f t="shared" si="0"/>
        <v>5</v>
      </c>
    </row>
    <row r="60" spans="1:5" ht="20.25" customHeight="1" x14ac:dyDescent="0.25">
      <c r="A60" s="8" t="s">
        <v>55</v>
      </c>
      <c r="B60" s="9">
        <v>2</v>
      </c>
      <c r="C60" s="9">
        <v>2</v>
      </c>
      <c r="D60" s="9">
        <v>1</v>
      </c>
      <c r="E60" s="17">
        <f t="shared" si="0"/>
        <v>5</v>
      </c>
    </row>
    <row r="61" spans="1:5" ht="20.25" customHeight="1" x14ac:dyDescent="0.25">
      <c r="A61" s="8" t="s">
        <v>27</v>
      </c>
      <c r="B61" s="9">
        <v>1</v>
      </c>
      <c r="C61" s="9">
        <v>1</v>
      </c>
      <c r="D61" s="9">
        <v>1</v>
      </c>
      <c r="E61" s="17">
        <f t="shared" si="0"/>
        <v>3</v>
      </c>
    </row>
    <row r="62" spans="1:5" ht="20.25" customHeight="1" x14ac:dyDescent="0.25">
      <c r="A62" s="8" t="s">
        <v>54</v>
      </c>
      <c r="B62" s="9">
        <v>5</v>
      </c>
      <c r="C62" s="9">
        <v>4</v>
      </c>
      <c r="D62" s="9">
        <v>1</v>
      </c>
      <c r="E62" s="17">
        <f t="shared" si="0"/>
        <v>10</v>
      </c>
    </row>
    <row r="63" spans="1:5" ht="20.25" customHeight="1" x14ac:dyDescent="0.25">
      <c r="A63" s="8" t="s">
        <v>8</v>
      </c>
      <c r="B63" s="9">
        <v>2</v>
      </c>
      <c r="C63" s="9">
        <v>2</v>
      </c>
      <c r="D63" s="9"/>
      <c r="E63" s="17">
        <f t="shared" si="0"/>
        <v>4</v>
      </c>
    </row>
    <row r="64" spans="1:5" ht="20.25" customHeight="1" x14ac:dyDescent="0.2">
      <c r="A64" s="10" t="s">
        <v>19</v>
      </c>
      <c r="B64" s="11">
        <v>1</v>
      </c>
      <c r="C64" s="11">
        <v>1</v>
      </c>
      <c r="D64" s="11"/>
      <c r="E64" s="18">
        <f t="shared" si="0"/>
        <v>2</v>
      </c>
    </row>
    <row r="65" spans="1:5" ht="20.25" customHeight="1" x14ac:dyDescent="0.2">
      <c r="A65" s="10" t="s">
        <v>481</v>
      </c>
      <c r="B65" s="11">
        <v>1</v>
      </c>
      <c r="C65" s="11">
        <v>1</v>
      </c>
      <c r="D65" s="11"/>
      <c r="E65" s="18">
        <f t="shared" si="0"/>
        <v>2</v>
      </c>
    </row>
    <row r="66" spans="1:5" ht="20.25" customHeight="1" x14ac:dyDescent="0.2">
      <c r="A66" s="15" t="s">
        <v>3</v>
      </c>
      <c r="B66" s="14">
        <f t="shared" ref="B66:D66" si="1">SUM(B8:B12,B15:B16,B19,B24,B28:B32,B36:B41,B44,B49:B56,B60:B63)</f>
        <v>165</v>
      </c>
      <c r="C66" s="14">
        <f t="shared" si="1"/>
        <v>156</v>
      </c>
      <c r="D66" s="14">
        <f t="shared" si="1"/>
        <v>18</v>
      </c>
      <c r="E66" s="14">
        <f>SUM(E8:E12,E15:E16,E19,E24,E28:E32,E36:E41,E44,E49:E56,E60:E63)</f>
        <v>339</v>
      </c>
    </row>
  </sheetData>
  <sheetProtection algorithmName="SHA-512" hashValue="lSuyPKlUWSXbpjgs2mWX0Oq2AjfcVWZXl/6HEFBsoJILFTxc7YwmqXLTPxFPl/zXpILA1/IAhym3c52sPr+8zg==" saltValue="p03OoIApK+Ph3j5PHzkLPQ==" spinCount="100000" sheet="1" objects="1" scenarios="1"/>
  <mergeCells count="1">
    <mergeCell ref="B6:E6"/>
  </mergeCells>
  <printOptions horizontalCentered="1" verticalCentered="1"/>
  <pageMargins left="0.70866141732283472" right="0.70866141732283472" top="0.43307086614173229" bottom="0.47244094488188981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C2FE-0A10-46A2-851E-111FDE3F0880}">
  <dimension ref="A1:L349"/>
  <sheetViews>
    <sheetView showGridLines="0" workbookViewId="0">
      <pane ySplit="7" topLeftCell="A8" activePane="bottomLeft" state="frozen"/>
      <selection pane="bottomLeft" activeCell="E8" sqref="E8"/>
    </sheetView>
  </sheetViews>
  <sheetFormatPr baseColWidth="10" defaultRowHeight="15" x14ac:dyDescent="0.25"/>
  <cols>
    <col min="1" max="1" width="20.140625" style="27" customWidth="1"/>
    <col min="2" max="2" width="15.42578125" style="26" customWidth="1"/>
    <col min="3" max="3" width="36.7109375" style="26" bestFit="1" customWidth="1"/>
    <col min="4" max="4" width="27.85546875" style="54" bestFit="1" customWidth="1"/>
    <col min="5" max="6" width="21" style="6" customWidth="1"/>
    <col min="7" max="7" width="21" style="29" customWidth="1"/>
    <col min="8" max="8" width="21" style="6" customWidth="1"/>
    <col min="9" max="11" width="21.28515625" style="6" customWidth="1"/>
    <col min="12" max="12" width="48.28515625" style="4" customWidth="1"/>
    <col min="13" max="16384" width="11.42578125" style="4"/>
  </cols>
  <sheetData>
    <row r="1" spans="1:12" ht="23.25" x14ac:dyDescent="0.35">
      <c r="A1" s="32" t="s">
        <v>558</v>
      </c>
      <c r="G1" s="6"/>
    </row>
    <row r="2" spans="1:12" ht="23.25" x14ac:dyDescent="0.35">
      <c r="A2" s="32" t="s">
        <v>560</v>
      </c>
      <c r="G2" s="6"/>
    </row>
    <row r="3" spans="1:12" x14ac:dyDescent="0.25">
      <c r="G3" s="6"/>
    </row>
    <row r="4" spans="1:12" ht="18.75" x14ac:dyDescent="0.3">
      <c r="E4" s="41" t="s">
        <v>649</v>
      </c>
      <c r="G4" s="6"/>
    </row>
    <row r="5" spans="1:12" x14ac:dyDescent="0.25">
      <c r="G5" s="6"/>
    </row>
    <row r="6" spans="1:12" s="12" customFormat="1" ht="36.75" customHeight="1" x14ac:dyDescent="0.25">
      <c r="A6" s="33"/>
      <c r="B6" s="34"/>
      <c r="C6" s="34"/>
      <c r="D6" s="55"/>
      <c r="E6" s="82" t="s">
        <v>673</v>
      </c>
      <c r="F6" s="83"/>
      <c r="G6" s="83"/>
      <c r="H6" s="83"/>
      <c r="I6" s="83" t="s">
        <v>92</v>
      </c>
      <c r="J6" s="83"/>
      <c r="K6" s="83"/>
    </row>
    <row r="7" spans="1:12" s="12" customFormat="1" ht="28.5" customHeight="1" x14ac:dyDescent="0.25">
      <c r="A7" s="35" t="s">
        <v>94</v>
      </c>
      <c r="B7" s="36" t="s">
        <v>100</v>
      </c>
      <c r="C7" s="36" t="s">
        <v>95</v>
      </c>
      <c r="D7" s="38" t="s">
        <v>496</v>
      </c>
      <c r="E7" s="23" t="s">
        <v>87</v>
      </c>
      <c r="F7" s="25" t="s">
        <v>88</v>
      </c>
      <c r="G7" s="28" t="s">
        <v>89</v>
      </c>
      <c r="H7" s="30" t="s">
        <v>414</v>
      </c>
      <c r="I7" s="23" t="s">
        <v>154</v>
      </c>
      <c r="J7" s="25" t="s">
        <v>155</v>
      </c>
      <c r="K7" s="24" t="s">
        <v>156</v>
      </c>
      <c r="L7" s="22" t="s">
        <v>137</v>
      </c>
    </row>
    <row r="8" spans="1:12" ht="18" customHeight="1" x14ac:dyDescent="0.25">
      <c r="A8" s="37" t="s">
        <v>90</v>
      </c>
      <c r="B8" s="31" t="s">
        <v>91</v>
      </c>
      <c r="C8" s="31" t="s">
        <v>63</v>
      </c>
      <c r="D8" s="56" t="s">
        <v>494</v>
      </c>
      <c r="E8" s="58"/>
      <c r="F8" s="64"/>
      <c r="G8" s="59"/>
      <c r="H8" s="60"/>
      <c r="I8" s="61"/>
      <c r="J8" s="59"/>
      <c r="K8" s="60"/>
      <c r="L8" s="62"/>
    </row>
    <row r="9" spans="1:12" ht="18" customHeight="1" x14ac:dyDescent="0.25">
      <c r="A9" s="37" t="s">
        <v>90</v>
      </c>
      <c r="B9" s="31" t="s">
        <v>91</v>
      </c>
      <c r="C9" s="31" t="s">
        <v>64</v>
      </c>
      <c r="D9" s="56" t="s">
        <v>501</v>
      </c>
      <c r="E9" s="58"/>
      <c r="F9" s="64"/>
      <c r="G9" s="59"/>
      <c r="H9" s="60"/>
      <c r="I9" s="61"/>
      <c r="J9" s="59"/>
      <c r="K9" s="60"/>
      <c r="L9" s="62"/>
    </row>
    <row r="10" spans="1:12" ht="18" customHeight="1" x14ac:dyDescent="0.25">
      <c r="A10" s="37" t="s">
        <v>90</v>
      </c>
      <c r="B10" s="31" t="s">
        <v>91</v>
      </c>
      <c r="C10" s="31" t="s">
        <v>65</v>
      </c>
      <c r="D10" s="56" t="s">
        <v>504</v>
      </c>
      <c r="E10" s="58"/>
      <c r="F10" s="64"/>
      <c r="G10" s="59"/>
      <c r="H10" s="60"/>
      <c r="I10" s="61"/>
      <c r="J10" s="59"/>
      <c r="K10" s="60"/>
      <c r="L10" s="62"/>
    </row>
    <row r="11" spans="1:12" ht="18" customHeight="1" x14ac:dyDescent="0.25">
      <c r="A11" s="37" t="s">
        <v>90</v>
      </c>
      <c r="B11" s="31" t="s">
        <v>91</v>
      </c>
      <c r="C11" s="31" t="s">
        <v>66</v>
      </c>
      <c r="D11" s="56" t="s">
        <v>501</v>
      </c>
      <c r="E11" s="58"/>
      <c r="F11" s="64"/>
      <c r="G11" s="59"/>
      <c r="H11" s="60"/>
      <c r="I11" s="61"/>
      <c r="J11" s="59"/>
      <c r="K11" s="60"/>
      <c r="L11" s="62"/>
    </row>
    <row r="12" spans="1:12" ht="18" customHeight="1" x14ac:dyDescent="0.25">
      <c r="A12" s="37" t="s">
        <v>90</v>
      </c>
      <c r="B12" s="31" t="s">
        <v>91</v>
      </c>
      <c r="C12" s="31" t="s">
        <v>67</v>
      </c>
      <c r="D12" s="56" t="s">
        <v>509</v>
      </c>
      <c r="E12" s="58"/>
      <c r="F12" s="64"/>
      <c r="G12" s="59"/>
      <c r="H12" s="60"/>
      <c r="I12" s="61"/>
      <c r="J12" s="59"/>
      <c r="K12" s="60"/>
      <c r="L12" s="62"/>
    </row>
    <row r="13" spans="1:12" ht="18" customHeight="1" x14ac:dyDescent="0.25">
      <c r="A13" s="37" t="s">
        <v>90</v>
      </c>
      <c r="B13" s="31" t="s">
        <v>91</v>
      </c>
      <c r="C13" s="31" t="s">
        <v>68</v>
      </c>
      <c r="D13" s="56" t="s">
        <v>507</v>
      </c>
      <c r="E13" s="58"/>
      <c r="F13" s="64"/>
      <c r="G13" s="59"/>
      <c r="H13" s="60"/>
      <c r="I13" s="61"/>
      <c r="J13" s="59"/>
      <c r="K13" s="60"/>
      <c r="L13" s="62"/>
    </row>
    <row r="14" spans="1:12" ht="18" customHeight="1" x14ac:dyDescent="0.25">
      <c r="A14" s="37" t="s">
        <v>90</v>
      </c>
      <c r="B14" s="31" t="s">
        <v>91</v>
      </c>
      <c r="C14" s="31" t="s">
        <v>69</v>
      </c>
      <c r="D14" s="56" t="s">
        <v>491</v>
      </c>
      <c r="E14" s="58"/>
      <c r="F14" s="64"/>
      <c r="G14" s="59"/>
      <c r="H14" s="60"/>
      <c r="I14" s="61"/>
      <c r="J14" s="59"/>
      <c r="K14" s="60"/>
      <c r="L14" s="62"/>
    </row>
    <row r="15" spans="1:12" ht="18" customHeight="1" x14ac:dyDescent="0.25">
      <c r="A15" s="37" t="s">
        <v>90</v>
      </c>
      <c r="B15" s="31" t="s">
        <v>91</v>
      </c>
      <c r="C15" s="31" t="s">
        <v>70</v>
      </c>
      <c r="D15" s="56" t="s">
        <v>510</v>
      </c>
      <c r="E15" s="58"/>
      <c r="F15" s="64"/>
      <c r="G15" s="59"/>
      <c r="H15" s="60"/>
      <c r="I15" s="61"/>
      <c r="J15" s="59"/>
      <c r="K15" s="60"/>
      <c r="L15" s="62"/>
    </row>
    <row r="16" spans="1:12" ht="18" customHeight="1" x14ac:dyDescent="0.25">
      <c r="A16" s="37" t="s">
        <v>90</v>
      </c>
      <c r="B16" s="31" t="s">
        <v>91</v>
      </c>
      <c r="C16" s="31" t="s">
        <v>71</v>
      </c>
      <c r="D16" s="56" t="s">
        <v>502</v>
      </c>
      <c r="E16" s="58"/>
      <c r="F16" s="64"/>
      <c r="G16" s="59"/>
      <c r="H16" s="60"/>
      <c r="I16" s="61"/>
      <c r="J16" s="59"/>
      <c r="K16" s="60"/>
      <c r="L16" s="62"/>
    </row>
    <row r="17" spans="1:12" ht="18" customHeight="1" x14ac:dyDescent="0.25">
      <c r="A17" s="37" t="s">
        <v>90</v>
      </c>
      <c r="B17" s="31" t="s">
        <v>91</v>
      </c>
      <c r="C17" s="31" t="s">
        <v>72</v>
      </c>
      <c r="D17" s="56" t="s">
        <v>498</v>
      </c>
      <c r="E17" s="58"/>
      <c r="F17" s="64"/>
      <c r="G17" s="59"/>
      <c r="H17" s="60"/>
      <c r="I17" s="61"/>
      <c r="J17" s="59"/>
      <c r="K17" s="60"/>
      <c r="L17" s="62"/>
    </row>
    <row r="18" spans="1:12" ht="18" customHeight="1" x14ac:dyDescent="0.25">
      <c r="A18" s="37" t="s">
        <v>90</v>
      </c>
      <c r="B18" s="31" t="s">
        <v>91</v>
      </c>
      <c r="C18" s="31" t="s">
        <v>73</v>
      </c>
      <c r="D18" s="56" t="s">
        <v>497</v>
      </c>
      <c r="E18" s="58"/>
      <c r="F18" s="64"/>
      <c r="G18" s="59"/>
      <c r="H18" s="60"/>
      <c r="I18" s="61"/>
      <c r="J18" s="59"/>
      <c r="K18" s="60"/>
      <c r="L18" s="62"/>
    </row>
    <row r="19" spans="1:12" ht="18" customHeight="1" x14ac:dyDescent="0.25">
      <c r="A19" s="37" t="s">
        <v>90</v>
      </c>
      <c r="B19" s="31" t="s">
        <v>91</v>
      </c>
      <c r="C19" s="31" t="s">
        <v>74</v>
      </c>
      <c r="D19" s="56" t="s">
        <v>507</v>
      </c>
      <c r="E19" s="58"/>
      <c r="F19" s="64"/>
      <c r="G19" s="59"/>
      <c r="H19" s="60"/>
      <c r="I19" s="61"/>
      <c r="J19" s="59"/>
      <c r="K19" s="60"/>
      <c r="L19" s="62"/>
    </row>
    <row r="20" spans="1:12" ht="18" customHeight="1" x14ac:dyDescent="0.25">
      <c r="A20" s="37" t="s">
        <v>90</v>
      </c>
      <c r="B20" s="31" t="s">
        <v>91</v>
      </c>
      <c r="C20" s="31" t="s">
        <v>75</v>
      </c>
      <c r="D20" s="56" t="s">
        <v>509</v>
      </c>
      <c r="E20" s="58"/>
      <c r="F20" s="64"/>
      <c r="G20" s="59"/>
      <c r="H20" s="60"/>
      <c r="I20" s="61"/>
      <c r="J20" s="59"/>
      <c r="K20" s="60"/>
      <c r="L20" s="62"/>
    </row>
    <row r="21" spans="1:12" ht="18" customHeight="1" x14ac:dyDescent="0.25">
      <c r="A21" s="37" t="s">
        <v>90</v>
      </c>
      <c r="B21" s="31" t="s">
        <v>91</v>
      </c>
      <c r="C21" s="31" t="s">
        <v>76</v>
      </c>
      <c r="D21" s="56" t="s">
        <v>503</v>
      </c>
      <c r="E21" s="58"/>
      <c r="F21" s="64"/>
      <c r="G21" s="59"/>
      <c r="H21" s="60"/>
      <c r="I21" s="61"/>
      <c r="J21" s="59"/>
      <c r="K21" s="60"/>
      <c r="L21" s="62"/>
    </row>
    <row r="22" spans="1:12" ht="18" customHeight="1" x14ac:dyDescent="0.25">
      <c r="A22" s="37" t="s">
        <v>90</v>
      </c>
      <c r="B22" s="31" t="s">
        <v>91</v>
      </c>
      <c r="C22" s="31" t="s">
        <v>77</v>
      </c>
      <c r="D22" s="56" t="s">
        <v>505</v>
      </c>
      <c r="E22" s="58"/>
      <c r="F22" s="64"/>
      <c r="G22" s="59"/>
      <c r="H22" s="60"/>
      <c r="I22" s="61"/>
      <c r="J22" s="59"/>
      <c r="K22" s="60"/>
      <c r="L22" s="62"/>
    </row>
    <row r="23" spans="1:12" ht="18" customHeight="1" x14ac:dyDescent="0.25">
      <c r="A23" s="37" t="s">
        <v>90</v>
      </c>
      <c r="B23" s="31" t="s">
        <v>91</v>
      </c>
      <c r="C23" s="31" t="s">
        <v>78</v>
      </c>
      <c r="D23" s="56" t="s">
        <v>494</v>
      </c>
      <c r="E23" s="58"/>
      <c r="F23" s="64"/>
      <c r="G23" s="59"/>
      <c r="H23" s="60"/>
      <c r="I23" s="61"/>
      <c r="J23" s="59"/>
      <c r="K23" s="60"/>
      <c r="L23" s="62"/>
    </row>
    <row r="24" spans="1:12" ht="18" customHeight="1" x14ac:dyDescent="0.25">
      <c r="A24" s="37" t="s">
        <v>90</v>
      </c>
      <c r="B24" s="31" t="s">
        <v>91</v>
      </c>
      <c r="C24" s="31" t="s">
        <v>79</v>
      </c>
      <c r="D24" s="56" t="s">
        <v>499</v>
      </c>
      <c r="E24" s="58"/>
      <c r="F24" s="64"/>
      <c r="G24" s="59"/>
      <c r="H24" s="60"/>
      <c r="I24" s="61"/>
      <c r="J24" s="59"/>
      <c r="K24" s="60"/>
      <c r="L24" s="62"/>
    </row>
    <row r="25" spans="1:12" ht="18" customHeight="1" x14ac:dyDescent="0.25">
      <c r="A25" s="37" t="s">
        <v>90</v>
      </c>
      <c r="B25" s="31" t="s">
        <v>91</v>
      </c>
      <c r="C25" s="31" t="s">
        <v>80</v>
      </c>
      <c r="D25" s="56" t="s">
        <v>495</v>
      </c>
      <c r="E25" s="58"/>
      <c r="F25" s="64"/>
      <c r="G25" s="59"/>
      <c r="H25" s="60"/>
      <c r="I25" s="61"/>
      <c r="J25" s="59"/>
      <c r="K25" s="60"/>
      <c r="L25" s="62"/>
    </row>
    <row r="26" spans="1:12" ht="18" customHeight="1" x14ac:dyDescent="0.25">
      <c r="A26" s="37" t="s">
        <v>90</v>
      </c>
      <c r="B26" s="31" t="s">
        <v>91</v>
      </c>
      <c r="C26" s="31" t="s">
        <v>81</v>
      </c>
      <c r="D26" s="56" t="s">
        <v>502</v>
      </c>
      <c r="E26" s="58"/>
      <c r="F26" s="64"/>
      <c r="G26" s="59"/>
      <c r="H26" s="60"/>
      <c r="I26" s="61"/>
      <c r="J26" s="59"/>
      <c r="K26" s="60"/>
      <c r="L26" s="62"/>
    </row>
    <row r="27" spans="1:12" ht="18" customHeight="1" x14ac:dyDescent="0.25">
      <c r="A27" s="37" t="s">
        <v>90</v>
      </c>
      <c r="B27" s="31" t="s">
        <v>91</v>
      </c>
      <c r="C27" s="31" t="s">
        <v>82</v>
      </c>
      <c r="D27" s="56" t="s">
        <v>502</v>
      </c>
      <c r="E27" s="58"/>
      <c r="F27" s="64"/>
      <c r="G27" s="59"/>
      <c r="H27" s="60"/>
      <c r="I27" s="61"/>
      <c r="J27" s="59"/>
      <c r="K27" s="60"/>
      <c r="L27" s="62"/>
    </row>
    <row r="28" spans="1:12" ht="18" customHeight="1" x14ac:dyDescent="0.25">
      <c r="A28" s="37" t="s">
        <v>90</v>
      </c>
      <c r="B28" s="31" t="s">
        <v>91</v>
      </c>
      <c r="C28" s="31" t="s">
        <v>83</v>
      </c>
      <c r="D28" s="56" t="s">
        <v>492</v>
      </c>
      <c r="E28" s="58"/>
      <c r="F28" s="64"/>
      <c r="G28" s="59"/>
      <c r="H28" s="60"/>
      <c r="I28" s="61"/>
      <c r="J28" s="59"/>
      <c r="K28" s="60"/>
      <c r="L28" s="62"/>
    </row>
    <row r="29" spans="1:12" ht="18" customHeight="1" x14ac:dyDescent="0.25">
      <c r="A29" s="37" t="s">
        <v>90</v>
      </c>
      <c r="B29" s="31" t="s">
        <v>91</v>
      </c>
      <c r="C29" s="31" t="s">
        <v>84</v>
      </c>
      <c r="D29" s="56" t="s">
        <v>501</v>
      </c>
      <c r="E29" s="58"/>
      <c r="F29" s="64"/>
      <c r="G29" s="59"/>
      <c r="H29" s="60"/>
      <c r="I29" s="61"/>
      <c r="J29" s="59"/>
      <c r="K29" s="60"/>
      <c r="L29" s="62"/>
    </row>
    <row r="30" spans="1:12" ht="18" customHeight="1" x14ac:dyDescent="0.25">
      <c r="A30" s="37" t="s">
        <v>90</v>
      </c>
      <c r="B30" s="31" t="s">
        <v>91</v>
      </c>
      <c r="C30" s="31" t="s">
        <v>85</v>
      </c>
      <c r="D30" s="56" t="s">
        <v>509</v>
      </c>
      <c r="E30" s="58"/>
      <c r="F30" s="64"/>
      <c r="G30" s="59"/>
      <c r="H30" s="60"/>
      <c r="I30" s="61"/>
      <c r="J30" s="59"/>
      <c r="K30" s="60"/>
      <c r="L30" s="62"/>
    </row>
    <row r="31" spans="1:12" ht="18" customHeight="1" x14ac:dyDescent="0.25">
      <c r="A31" s="37" t="s">
        <v>90</v>
      </c>
      <c r="B31" s="31" t="s">
        <v>91</v>
      </c>
      <c r="C31" s="31" t="s">
        <v>86</v>
      </c>
      <c r="D31" s="56" t="s">
        <v>511</v>
      </c>
      <c r="E31" s="58"/>
      <c r="F31" s="64"/>
      <c r="G31" s="59"/>
      <c r="H31" s="60"/>
      <c r="I31" s="61"/>
      <c r="J31" s="59"/>
      <c r="K31" s="60"/>
      <c r="L31" s="62"/>
    </row>
    <row r="32" spans="1:12" ht="18" customHeight="1" x14ac:dyDescent="0.25">
      <c r="A32" s="37" t="s">
        <v>90</v>
      </c>
      <c r="B32" s="31" t="s">
        <v>96</v>
      </c>
      <c r="C32" s="31" t="s">
        <v>63</v>
      </c>
      <c r="D32" s="56" t="s">
        <v>492</v>
      </c>
      <c r="E32" s="58"/>
      <c r="F32" s="64"/>
      <c r="G32" s="59"/>
      <c r="H32" s="60"/>
      <c r="I32" s="61"/>
      <c r="J32" s="59"/>
      <c r="K32" s="60"/>
      <c r="L32" s="62"/>
    </row>
    <row r="33" spans="1:12" ht="18" customHeight="1" x14ac:dyDescent="0.25">
      <c r="A33" s="37" t="s">
        <v>90</v>
      </c>
      <c r="B33" s="31" t="s">
        <v>96</v>
      </c>
      <c r="C33" s="31" t="s">
        <v>64</v>
      </c>
      <c r="D33" s="56" t="s">
        <v>499</v>
      </c>
      <c r="E33" s="58"/>
      <c r="F33" s="64"/>
      <c r="G33" s="59"/>
      <c r="H33" s="60"/>
      <c r="I33" s="61"/>
      <c r="J33" s="59"/>
      <c r="K33" s="60"/>
      <c r="L33" s="62"/>
    </row>
    <row r="34" spans="1:12" ht="18" customHeight="1" x14ac:dyDescent="0.25">
      <c r="A34" s="37" t="s">
        <v>90</v>
      </c>
      <c r="B34" s="31" t="s">
        <v>96</v>
      </c>
      <c r="C34" s="31" t="s">
        <v>65</v>
      </c>
      <c r="D34" s="56" t="s">
        <v>507</v>
      </c>
      <c r="E34" s="58"/>
      <c r="F34" s="64"/>
      <c r="G34" s="59"/>
      <c r="H34" s="60"/>
      <c r="I34" s="61"/>
      <c r="J34" s="59"/>
      <c r="K34" s="60"/>
      <c r="L34" s="62"/>
    </row>
    <row r="35" spans="1:12" ht="18" customHeight="1" x14ac:dyDescent="0.25">
      <c r="A35" s="37" t="s">
        <v>90</v>
      </c>
      <c r="B35" s="31" t="s">
        <v>96</v>
      </c>
      <c r="C35" s="31" t="s">
        <v>66</v>
      </c>
      <c r="D35" s="56" t="s">
        <v>499</v>
      </c>
      <c r="E35" s="58"/>
      <c r="F35" s="59"/>
      <c r="G35" s="59"/>
      <c r="H35" s="60"/>
      <c r="I35" s="61"/>
      <c r="J35" s="59"/>
      <c r="K35" s="60"/>
      <c r="L35" s="62"/>
    </row>
    <row r="36" spans="1:12" ht="18" customHeight="1" x14ac:dyDescent="0.25">
      <c r="A36" s="37" t="s">
        <v>90</v>
      </c>
      <c r="B36" s="31" t="s">
        <v>96</v>
      </c>
      <c r="C36" s="31" t="s">
        <v>67</v>
      </c>
      <c r="D36" s="56" t="s">
        <v>507</v>
      </c>
      <c r="E36" s="61"/>
      <c r="F36" s="59"/>
      <c r="G36" s="63"/>
      <c r="H36" s="60"/>
      <c r="I36" s="61"/>
      <c r="J36" s="59"/>
      <c r="K36" s="60"/>
      <c r="L36" s="62"/>
    </row>
    <row r="37" spans="1:12" ht="18" customHeight="1" x14ac:dyDescent="0.25">
      <c r="A37" s="37" t="s">
        <v>90</v>
      </c>
      <c r="B37" s="31" t="s">
        <v>96</v>
      </c>
      <c r="C37" s="31" t="s">
        <v>68</v>
      </c>
      <c r="D37" s="56" t="s">
        <v>497</v>
      </c>
      <c r="E37" s="61"/>
      <c r="F37" s="59"/>
      <c r="G37" s="63"/>
      <c r="H37" s="60"/>
      <c r="I37" s="61"/>
      <c r="J37" s="59"/>
      <c r="K37" s="60"/>
      <c r="L37" s="62"/>
    </row>
    <row r="38" spans="1:12" ht="18" customHeight="1" x14ac:dyDescent="0.25">
      <c r="A38" s="37" t="s">
        <v>90</v>
      </c>
      <c r="B38" s="31" t="s">
        <v>96</v>
      </c>
      <c r="C38" s="31" t="s">
        <v>69</v>
      </c>
      <c r="D38" s="56" t="s">
        <v>509</v>
      </c>
      <c r="E38" s="61"/>
      <c r="F38" s="59"/>
      <c r="G38" s="63"/>
      <c r="H38" s="60"/>
      <c r="I38" s="61"/>
      <c r="J38" s="59"/>
      <c r="K38" s="60"/>
      <c r="L38" s="62"/>
    </row>
    <row r="39" spans="1:12" ht="18" customHeight="1" x14ac:dyDescent="0.25">
      <c r="A39" s="37" t="s">
        <v>90</v>
      </c>
      <c r="B39" s="31" t="s">
        <v>96</v>
      </c>
      <c r="C39" s="31" t="s">
        <v>70</v>
      </c>
      <c r="D39" s="56" t="s">
        <v>508</v>
      </c>
      <c r="E39" s="61"/>
      <c r="F39" s="59"/>
      <c r="G39" s="63"/>
      <c r="H39" s="60"/>
      <c r="I39" s="61"/>
      <c r="J39" s="59"/>
      <c r="K39" s="60"/>
      <c r="L39" s="62"/>
    </row>
    <row r="40" spans="1:12" ht="18" customHeight="1" x14ac:dyDescent="0.25">
      <c r="A40" s="37" t="s">
        <v>90</v>
      </c>
      <c r="B40" s="31" t="s">
        <v>96</v>
      </c>
      <c r="C40" s="31" t="s">
        <v>97</v>
      </c>
      <c r="D40" s="56" t="s">
        <v>495</v>
      </c>
      <c r="E40" s="61"/>
      <c r="F40" s="59"/>
      <c r="G40" s="63"/>
      <c r="H40" s="60"/>
      <c r="I40" s="61"/>
      <c r="J40" s="59"/>
      <c r="K40" s="60"/>
      <c r="L40" s="62"/>
    </row>
    <row r="41" spans="1:12" ht="18" customHeight="1" x14ac:dyDescent="0.25">
      <c r="A41" s="37" t="s">
        <v>90</v>
      </c>
      <c r="B41" s="31" t="s">
        <v>96</v>
      </c>
      <c r="C41" s="31" t="s">
        <v>72</v>
      </c>
      <c r="D41" s="56" t="s">
        <v>500</v>
      </c>
      <c r="E41" s="61"/>
      <c r="F41" s="59"/>
      <c r="G41" s="63"/>
      <c r="H41" s="60"/>
      <c r="I41" s="61"/>
      <c r="J41" s="59"/>
      <c r="K41" s="60"/>
      <c r="L41" s="62"/>
    </row>
    <row r="42" spans="1:12" ht="18" customHeight="1" x14ac:dyDescent="0.25">
      <c r="A42" s="37" t="s">
        <v>90</v>
      </c>
      <c r="B42" s="31" t="s">
        <v>96</v>
      </c>
      <c r="C42" s="31" t="s">
        <v>73</v>
      </c>
      <c r="D42" s="56" t="s">
        <v>501</v>
      </c>
      <c r="E42" s="61"/>
      <c r="F42" s="59"/>
      <c r="G42" s="63"/>
      <c r="H42" s="60"/>
      <c r="I42" s="61"/>
      <c r="J42" s="59"/>
      <c r="K42" s="60"/>
      <c r="L42" s="62"/>
    </row>
    <row r="43" spans="1:12" ht="18" customHeight="1" x14ac:dyDescent="0.25">
      <c r="A43" s="37" t="s">
        <v>90</v>
      </c>
      <c r="B43" s="31" t="s">
        <v>96</v>
      </c>
      <c r="C43" s="31" t="s">
        <v>74</v>
      </c>
      <c r="D43" s="56" t="s">
        <v>507</v>
      </c>
      <c r="E43" s="61"/>
      <c r="F43" s="59"/>
      <c r="G43" s="63"/>
      <c r="H43" s="60"/>
      <c r="I43" s="61"/>
      <c r="J43" s="59"/>
      <c r="K43" s="60"/>
      <c r="L43" s="62"/>
    </row>
    <row r="44" spans="1:12" ht="18" customHeight="1" x14ac:dyDescent="0.25">
      <c r="A44" s="37" t="s">
        <v>90</v>
      </c>
      <c r="B44" s="31" t="s">
        <v>96</v>
      </c>
      <c r="C44" s="31" t="s">
        <v>75</v>
      </c>
      <c r="D44" s="56" t="s">
        <v>509</v>
      </c>
      <c r="E44" s="61"/>
      <c r="F44" s="59"/>
      <c r="G44" s="63"/>
      <c r="H44" s="60"/>
      <c r="I44" s="61"/>
      <c r="J44" s="59"/>
      <c r="K44" s="60"/>
      <c r="L44" s="62"/>
    </row>
    <row r="45" spans="1:12" ht="18" customHeight="1" x14ac:dyDescent="0.25">
      <c r="A45" s="37" t="s">
        <v>90</v>
      </c>
      <c r="B45" s="31" t="s">
        <v>96</v>
      </c>
      <c r="C45" s="31" t="s">
        <v>76</v>
      </c>
      <c r="D45" s="56" t="s">
        <v>506</v>
      </c>
      <c r="E45" s="61"/>
      <c r="F45" s="59"/>
      <c r="G45" s="63"/>
      <c r="H45" s="60"/>
      <c r="I45" s="61"/>
      <c r="J45" s="59"/>
      <c r="K45" s="60"/>
      <c r="L45" s="62"/>
    </row>
    <row r="46" spans="1:12" ht="18" customHeight="1" x14ac:dyDescent="0.25">
      <c r="A46" s="37" t="s">
        <v>90</v>
      </c>
      <c r="B46" s="31" t="s">
        <v>96</v>
      </c>
      <c r="C46" s="31" t="s">
        <v>78</v>
      </c>
      <c r="D46" s="56" t="s">
        <v>509</v>
      </c>
      <c r="E46" s="61"/>
      <c r="F46" s="59"/>
      <c r="G46" s="63"/>
      <c r="H46" s="60"/>
      <c r="I46" s="61"/>
      <c r="J46" s="59"/>
      <c r="K46" s="60"/>
      <c r="L46" s="62"/>
    </row>
    <row r="47" spans="1:12" ht="18" customHeight="1" x14ac:dyDescent="0.25">
      <c r="A47" s="37" t="s">
        <v>90</v>
      </c>
      <c r="B47" s="31" t="s">
        <v>96</v>
      </c>
      <c r="C47" s="31" t="s">
        <v>79</v>
      </c>
      <c r="D47" s="56" t="s">
        <v>504</v>
      </c>
      <c r="E47" s="61"/>
      <c r="F47" s="59"/>
      <c r="G47" s="63"/>
      <c r="H47" s="60"/>
      <c r="I47" s="61"/>
      <c r="J47" s="59"/>
      <c r="K47" s="60"/>
      <c r="L47" s="62"/>
    </row>
    <row r="48" spans="1:12" ht="18" customHeight="1" x14ac:dyDescent="0.25">
      <c r="A48" s="37" t="s">
        <v>90</v>
      </c>
      <c r="B48" s="31" t="s">
        <v>96</v>
      </c>
      <c r="C48" s="31" t="s">
        <v>80</v>
      </c>
      <c r="D48" s="56" t="s">
        <v>498</v>
      </c>
      <c r="E48" s="61"/>
      <c r="F48" s="59"/>
      <c r="G48" s="63"/>
      <c r="H48" s="60"/>
      <c r="I48" s="61"/>
      <c r="J48" s="59"/>
      <c r="K48" s="60"/>
      <c r="L48" s="62"/>
    </row>
    <row r="49" spans="1:12" ht="18" customHeight="1" x14ac:dyDescent="0.25">
      <c r="A49" s="37" t="s">
        <v>90</v>
      </c>
      <c r="B49" s="31" t="s">
        <v>96</v>
      </c>
      <c r="C49" s="31" t="s">
        <v>81</v>
      </c>
      <c r="D49" s="56" t="s">
        <v>494</v>
      </c>
      <c r="E49" s="61"/>
      <c r="F49" s="59"/>
      <c r="G49" s="63"/>
      <c r="H49" s="60"/>
      <c r="I49" s="61"/>
      <c r="J49" s="59"/>
      <c r="K49" s="60"/>
      <c r="L49" s="62"/>
    </row>
    <row r="50" spans="1:12" ht="18" customHeight="1" x14ac:dyDescent="0.25">
      <c r="A50" s="37" t="s">
        <v>90</v>
      </c>
      <c r="B50" s="31" t="s">
        <v>96</v>
      </c>
      <c r="C50" s="31" t="s">
        <v>82</v>
      </c>
      <c r="D50" s="56" t="s">
        <v>493</v>
      </c>
      <c r="E50" s="61"/>
      <c r="F50" s="59"/>
      <c r="G50" s="63"/>
      <c r="H50" s="60"/>
      <c r="I50" s="61"/>
      <c r="J50" s="59"/>
      <c r="K50" s="60"/>
      <c r="L50" s="62"/>
    </row>
    <row r="51" spans="1:12" ht="18" customHeight="1" x14ac:dyDescent="0.25">
      <c r="A51" s="37" t="s">
        <v>90</v>
      </c>
      <c r="B51" s="31" t="s">
        <v>96</v>
      </c>
      <c r="C51" s="31" t="s">
        <v>83</v>
      </c>
      <c r="D51" s="56" t="s">
        <v>497</v>
      </c>
      <c r="E51" s="61"/>
      <c r="F51" s="59"/>
      <c r="G51" s="63"/>
      <c r="H51" s="60"/>
      <c r="I51" s="61"/>
      <c r="J51" s="59"/>
      <c r="K51" s="60"/>
      <c r="L51" s="62"/>
    </row>
    <row r="52" spans="1:12" ht="18" customHeight="1" x14ac:dyDescent="0.25">
      <c r="A52" s="37" t="s">
        <v>90</v>
      </c>
      <c r="B52" s="31" t="s">
        <v>96</v>
      </c>
      <c r="C52" s="31" t="s">
        <v>84</v>
      </c>
      <c r="D52" s="56" t="s">
        <v>499</v>
      </c>
      <c r="E52" s="61"/>
      <c r="F52" s="59"/>
      <c r="G52" s="63"/>
      <c r="H52" s="60"/>
      <c r="I52" s="61"/>
      <c r="J52" s="59"/>
      <c r="K52" s="60"/>
      <c r="L52" s="62"/>
    </row>
    <row r="53" spans="1:12" ht="18" customHeight="1" x14ac:dyDescent="0.25">
      <c r="A53" s="37" t="s">
        <v>90</v>
      </c>
      <c r="B53" s="31" t="s">
        <v>96</v>
      </c>
      <c r="C53" s="31" t="s">
        <v>85</v>
      </c>
      <c r="D53" s="56" t="s">
        <v>507</v>
      </c>
      <c r="E53" s="61"/>
      <c r="F53" s="59"/>
      <c r="G53" s="63"/>
      <c r="H53" s="60"/>
      <c r="I53" s="61"/>
      <c r="J53" s="59"/>
      <c r="K53" s="60"/>
      <c r="L53" s="62"/>
    </row>
    <row r="54" spans="1:12" ht="18" customHeight="1" x14ac:dyDescent="0.25">
      <c r="A54" s="37" t="s">
        <v>90</v>
      </c>
      <c r="B54" s="31" t="s">
        <v>96</v>
      </c>
      <c r="C54" s="31" t="s">
        <v>98</v>
      </c>
      <c r="D54" s="56" t="s">
        <v>511</v>
      </c>
      <c r="E54" s="61"/>
      <c r="F54" s="59"/>
      <c r="G54" s="63"/>
      <c r="H54" s="60"/>
      <c r="I54" s="61"/>
      <c r="J54" s="59"/>
      <c r="K54" s="60"/>
      <c r="L54" s="62"/>
    </row>
    <row r="55" spans="1:12" ht="18" customHeight="1" x14ac:dyDescent="0.25">
      <c r="A55" s="37" t="s">
        <v>90</v>
      </c>
      <c r="B55" s="31" t="s">
        <v>99</v>
      </c>
      <c r="C55" s="31" t="s">
        <v>75</v>
      </c>
      <c r="D55" s="56" t="s">
        <v>492</v>
      </c>
      <c r="E55" s="61"/>
      <c r="F55" s="59"/>
      <c r="G55" s="63"/>
      <c r="H55" s="60"/>
      <c r="I55" s="61"/>
      <c r="J55" s="59"/>
      <c r="K55" s="60"/>
      <c r="L55" s="62"/>
    </row>
    <row r="56" spans="1:12" ht="18" customHeight="1" x14ac:dyDescent="0.25">
      <c r="A56" s="37" t="s">
        <v>21</v>
      </c>
      <c r="B56" s="31" t="s">
        <v>91</v>
      </c>
      <c r="C56" s="31" t="s">
        <v>101</v>
      </c>
      <c r="D56" s="56" t="s">
        <v>530</v>
      </c>
      <c r="E56" s="61"/>
      <c r="F56" s="59"/>
      <c r="G56" s="63"/>
      <c r="H56" s="60"/>
      <c r="I56" s="61"/>
      <c r="J56" s="59"/>
      <c r="K56" s="60"/>
      <c r="L56" s="62"/>
    </row>
    <row r="57" spans="1:12" ht="18" customHeight="1" x14ac:dyDescent="0.25">
      <c r="A57" s="37" t="s">
        <v>21</v>
      </c>
      <c r="B57" s="31" t="s">
        <v>91</v>
      </c>
      <c r="C57" s="31" t="s">
        <v>102</v>
      </c>
      <c r="D57" s="56" t="s">
        <v>530</v>
      </c>
      <c r="E57" s="61"/>
      <c r="F57" s="59"/>
      <c r="G57" s="63"/>
      <c r="H57" s="60"/>
      <c r="I57" s="61"/>
      <c r="J57" s="59"/>
      <c r="K57" s="60"/>
      <c r="L57" s="62"/>
    </row>
    <row r="58" spans="1:12" ht="18" customHeight="1" x14ac:dyDescent="0.25">
      <c r="A58" s="37" t="s">
        <v>21</v>
      </c>
      <c r="B58" s="31" t="s">
        <v>91</v>
      </c>
      <c r="C58" s="31" t="s">
        <v>103</v>
      </c>
      <c r="D58" s="56" t="s">
        <v>530</v>
      </c>
      <c r="E58" s="61"/>
      <c r="F58" s="59"/>
      <c r="G58" s="63"/>
      <c r="H58" s="60"/>
      <c r="I58" s="61"/>
      <c r="J58" s="59"/>
      <c r="K58" s="60"/>
      <c r="L58" s="62"/>
    </row>
    <row r="59" spans="1:12" ht="18" customHeight="1" x14ac:dyDescent="0.25">
      <c r="A59" s="37" t="s">
        <v>21</v>
      </c>
      <c r="B59" s="31" t="s">
        <v>91</v>
      </c>
      <c r="C59" s="31" t="s">
        <v>104</v>
      </c>
      <c r="D59" s="56" t="s">
        <v>530</v>
      </c>
      <c r="E59" s="61"/>
      <c r="F59" s="59"/>
      <c r="G59" s="63"/>
      <c r="H59" s="60"/>
      <c r="I59" s="61"/>
      <c r="J59" s="59"/>
      <c r="K59" s="60"/>
      <c r="L59" s="62"/>
    </row>
    <row r="60" spans="1:12" ht="18" customHeight="1" x14ac:dyDescent="0.25">
      <c r="A60" s="37" t="s">
        <v>21</v>
      </c>
      <c r="B60" s="31" t="s">
        <v>91</v>
      </c>
      <c r="C60" s="31" t="s">
        <v>105</v>
      </c>
      <c r="D60" s="56" t="s">
        <v>530</v>
      </c>
      <c r="E60" s="61"/>
      <c r="F60" s="59"/>
      <c r="G60" s="63"/>
      <c r="H60" s="60"/>
      <c r="I60" s="61"/>
      <c r="J60" s="59"/>
      <c r="K60" s="60"/>
      <c r="L60" s="62"/>
    </row>
    <row r="61" spans="1:12" ht="18" customHeight="1" x14ac:dyDescent="0.25">
      <c r="A61" s="37" t="s">
        <v>21</v>
      </c>
      <c r="B61" s="31" t="s">
        <v>91</v>
      </c>
      <c r="C61" s="31" t="s">
        <v>106</v>
      </c>
      <c r="D61" s="56" t="s">
        <v>530</v>
      </c>
      <c r="E61" s="61"/>
      <c r="F61" s="59"/>
      <c r="G61" s="63"/>
      <c r="H61" s="60"/>
      <c r="I61" s="61"/>
      <c r="J61" s="59"/>
      <c r="K61" s="60"/>
      <c r="L61" s="62"/>
    </row>
    <row r="62" spans="1:12" ht="18" customHeight="1" x14ac:dyDescent="0.25">
      <c r="A62" s="37" t="s">
        <v>21</v>
      </c>
      <c r="B62" s="31" t="s">
        <v>91</v>
      </c>
      <c r="C62" s="31" t="s">
        <v>107</v>
      </c>
      <c r="D62" s="56" t="s">
        <v>530</v>
      </c>
      <c r="E62" s="61"/>
      <c r="F62" s="59"/>
      <c r="G62" s="63"/>
      <c r="H62" s="60"/>
      <c r="I62" s="61"/>
      <c r="J62" s="59"/>
      <c r="K62" s="60"/>
      <c r="L62" s="62"/>
    </row>
    <row r="63" spans="1:12" ht="18" customHeight="1" x14ac:dyDescent="0.25">
      <c r="A63" s="37" t="s">
        <v>21</v>
      </c>
      <c r="B63" s="31" t="s">
        <v>96</v>
      </c>
      <c r="C63" s="31" t="s">
        <v>101</v>
      </c>
      <c r="D63" s="56" t="s">
        <v>530</v>
      </c>
      <c r="E63" s="61"/>
      <c r="F63" s="59"/>
      <c r="G63" s="63"/>
      <c r="H63" s="60"/>
      <c r="I63" s="61"/>
      <c r="J63" s="59"/>
      <c r="K63" s="60"/>
      <c r="L63" s="62"/>
    </row>
    <row r="64" spans="1:12" ht="18" customHeight="1" x14ac:dyDescent="0.25">
      <c r="A64" s="37" t="s">
        <v>21</v>
      </c>
      <c r="B64" s="31" t="s">
        <v>96</v>
      </c>
      <c r="C64" s="31" t="s">
        <v>102</v>
      </c>
      <c r="D64" s="56" t="s">
        <v>530</v>
      </c>
      <c r="E64" s="61"/>
      <c r="F64" s="59"/>
      <c r="G64" s="63"/>
      <c r="H64" s="60"/>
      <c r="I64" s="61"/>
      <c r="J64" s="59"/>
      <c r="K64" s="60"/>
      <c r="L64" s="62"/>
    </row>
    <row r="65" spans="1:12" ht="18" customHeight="1" x14ac:dyDescent="0.25">
      <c r="A65" s="37" t="s">
        <v>21</v>
      </c>
      <c r="B65" s="31" t="s">
        <v>96</v>
      </c>
      <c r="C65" s="31" t="s">
        <v>103</v>
      </c>
      <c r="D65" s="56" t="s">
        <v>530</v>
      </c>
      <c r="E65" s="61"/>
      <c r="F65" s="59"/>
      <c r="G65" s="63"/>
      <c r="H65" s="60"/>
      <c r="I65" s="61"/>
      <c r="J65" s="59"/>
      <c r="K65" s="60"/>
      <c r="L65" s="62"/>
    </row>
    <row r="66" spans="1:12" ht="18" customHeight="1" x14ac:dyDescent="0.25">
      <c r="A66" s="37" t="s">
        <v>21</v>
      </c>
      <c r="B66" s="31" t="s">
        <v>96</v>
      </c>
      <c r="C66" s="31" t="s">
        <v>104</v>
      </c>
      <c r="D66" s="56" t="s">
        <v>530</v>
      </c>
      <c r="E66" s="61"/>
      <c r="F66" s="59"/>
      <c r="G66" s="63"/>
      <c r="H66" s="60"/>
      <c r="I66" s="61"/>
      <c r="J66" s="59"/>
      <c r="K66" s="60"/>
      <c r="L66" s="62"/>
    </row>
    <row r="67" spans="1:12" ht="18" customHeight="1" x14ac:dyDescent="0.25">
      <c r="A67" s="37" t="s">
        <v>21</v>
      </c>
      <c r="B67" s="31" t="s">
        <v>96</v>
      </c>
      <c r="C67" s="31" t="s">
        <v>105</v>
      </c>
      <c r="D67" s="56" t="s">
        <v>530</v>
      </c>
      <c r="E67" s="61"/>
      <c r="F67" s="59"/>
      <c r="G67" s="63"/>
      <c r="H67" s="60"/>
      <c r="I67" s="61"/>
      <c r="J67" s="59"/>
      <c r="K67" s="60"/>
      <c r="L67" s="62"/>
    </row>
    <row r="68" spans="1:12" ht="18" customHeight="1" x14ac:dyDescent="0.25">
      <c r="A68" s="37" t="s">
        <v>21</v>
      </c>
      <c r="B68" s="31" t="s">
        <v>96</v>
      </c>
      <c r="C68" s="31" t="s">
        <v>106</v>
      </c>
      <c r="D68" s="56" t="s">
        <v>530</v>
      </c>
      <c r="E68" s="61"/>
      <c r="F68" s="59"/>
      <c r="G68" s="63"/>
      <c r="H68" s="60"/>
      <c r="I68" s="61"/>
      <c r="J68" s="59"/>
      <c r="K68" s="60"/>
      <c r="L68" s="62"/>
    </row>
    <row r="69" spans="1:12" ht="18" customHeight="1" x14ac:dyDescent="0.25">
      <c r="A69" s="37" t="s">
        <v>21</v>
      </c>
      <c r="B69" s="31" t="s">
        <v>96</v>
      </c>
      <c r="C69" s="31" t="s">
        <v>107</v>
      </c>
      <c r="D69" s="56" t="s">
        <v>530</v>
      </c>
      <c r="E69" s="61"/>
      <c r="F69" s="59"/>
      <c r="G69" s="63"/>
      <c r="H69" s="60"/>
      <c r="I69" s="61"/>
      <c r="J69" s="59"/>
      <c r="K69" s="60"/>
      <c r="L69" s="62"/>
    </row>
    <row r="70" spans="1:12" ht="18" customHeight="1" x14ac:dyDescent="0.25">
      <c r="A70" s="37" t="s">
        <v>22</v>
      </c>
      <c r="B70" s="31" t="s">
        <v>91</v>
      </c>
      <c r="C70" s="31" t="s">
        <v>108</v>
      </c>
      <c r="D70" s="56" t="s">
        <v>512</v>
      </c>
      <c r="E70" s="61"/>
      <c r="F70" s="59"/>
      <c r="G70" s="63"/>
      <c r="H70" s="60"/>
      <c r="I70" s="61"/>
      <c r="J70" s="59"/>
      <c r="K70" s="60"/>
      <c r="L70" s="62"/>
    </row>
    <row r="71" spans="1:12" ht="18" customHeight="1" x14ac:dyDescent="0.25">
      <c r="A71" s="37" t="s">
        <v>22</v>
      </c>
      <c r="B71" s="31" t="s">
        <v>96</v>
      </c>
      <c r="C71" s="31" t="s">
        <v>109</v>
      </c>
      <c r="D71" s="56" t="s">
        <v>512</v>
      </c>
      <c r="E71" s="61"/>
      <c r="F71" s="59"/>
      <c r="G71" s="63"/>
      <c r="H71" s="60"/>
      <c r="I71" s="61"/>
      <c r="J71" s="59"/>
      <c r="K71" s="60"/>
      <c r="L71" s="62"/>
    </row>
    <row r="72" spans="1:12" ht="18" customHeight="1" x14ac:dyDescent="0.25">
      <c r="A72" s="37" t="s">
        <v>22</v>
      </c>
      <c r="B72" s="31" t="s">
        <v>91</v>
      </c>
      <c r="C72" s="31" t="s">
        <v>110</v>
      </c>
      <c r="D72" s="56" t="s">
        <v>512</v>
      </c>
      <c r="E72" s="61"/>
      <c r="F72" s="59"/>
      <c r="G72" s="63"/>
      <c r="H72" s="60"/>
      <c r="I72" s="61"/>
      <c r="J72" s="59"/>
      <c r="K72" s="60"/>
      <c r="L72" s="62"/>
    </row>
    <row r="73" spans="1:12" ht="18" customHeight="1" x14ac:dyDescent="0.25">
      <c r="A73" s="37" t="s">
        <v>22</v>
      </c>
      <c r="B73" s="31" t="s">
        <v>96</v>
      </c>
      <c r="C73" s="31" t="s">
        <v>111</v>
      </c>
      <c r="D73" s="56" t="s">
        <v>512</v>
      </c>
      <c r="E73" s="61"/>
      <c r="F73" s="59"/>
      <c r="G73" s="63"/>
      <c r="H73" s="60"/>
      <c r="I73" s="61"/>
      <c r="J73" s="59"/>
      <c r="K73" s="60"/>
      <c r="L73" s="62"/>
    </row>
    <row r="74" spans="1:12" ht="18" customHeight="1" x14ac:dyDescent="0.25">
      <c r="A74" s="37" t="s">
        <v>22</v>
      </c>
      <c r="B74" s="31" t="s">
        <v>99</v>
      </c>
      <c r="C74" s="31" t="s">
        <v>112</v>
      </c>
      <c r="D74" s="56" t="s">
        <v>512</v>
      </c>
      <c r="E74" s="61"/>
      <c r="F74" s="59"/>
      <c r="G74" s="63"/>
      <c r="H74" s="60"/>
      <c r="I74" s="61"/>
      <c r="J74" s="59"/>
      <c r="K74" s="60"/>
      <c r="L74" s="62"/>
    </row>
    <row r="75" spans="1:12" ht="18" customHeight="1" x14ac:dyDescent="0.25">
      <c r="A75" s="37" t="s">
        <v>23</v>
      </c>
      <c r="B75" s="31" t="s">
        <v>113</v>
      </c>
      <c r="C75" s="31" t="s">
        <v>114</v>
      </c>
      <c r="D75" s="57">
        <v>44415</v>
      </c>
      <c r="E75" s="61"/>
      <c r="F75" s="59"/>
      <c r="G75" s="63"/>
      <c r="H75" s="60"/>
      <c r="I75" s="61"/>
      <c r="J75" s="59"/>
      <c r="K75" s="60"/>
      <c r="L75" s="62"/>
    </row>
    <row r="76" spans="1:12" ht="18" customHeight="1" x14ac:dyDescent="0.25">
      <c r="A76" s="37" t="s">
        <v>32</v>
      </c>
      <c r="B76" s="31" t="s">
        <v>115</v>
      </c>
      <c r="C76" s="31" t="s">
        <v>114</v>
      </c>
      <c r="D76" s="57">
        <v>44405</v>
      </c>
      <c r="E76" s="61"/>
      <c r="F76" s="59"/>
      <c r="G76" s="63"/>
      <c r="H76" s="60"/>
      <c r="I76" s="61"/>
      <c r="J76" s="59"/>
      <c r="K76" s="60"/>
      <c r="L76" s="62"/>
    </row>
    <row r="77" spans="1:12" ht="18" customHeight="1" x14ac:dyDescent="0.25">
      <c r="A77" s="37" t="s">
        <v>116</v>
      </c>
      <c r="B77" s="31" t="s">
        <v>113</v>
      </c>
      <c r="C77" s="31" t="s">
        <v>118</v>
      </c>
      <c r="D77" s="56" t="s">
        <v>513</v>
      </c>
      <c r="E77" s="61"/>
      <c r="F77" s="59"/>
      <c r="G77" s="63"/>
      <c r="H77" s="60"/>
      <c r="I77" s="61"/>
      <c r="J77" s="59"/>
      <c r="K77" s="60"/>
      <c r="L77" s="62"/>
    </row>
    <row r="78" spans="1:12" ht="18" customHeight="1" x14ac:dyDescent="0.25">
      <c r="A78" s="37" t="s">
        <v>116</v>
      </c>
      <c r="B78" s="31" t="s">
        <v>113</v>
      </c>
      <c r="C78" s="31" t="s">
        <v>117</v>
      </c>
      <c r="D78" s="56" t="s">
        <v>513</v>
      </c>
      <c r="E78" s="61"/>
      <c r="F78" s="59"/>
      <c r="G78" s="63"/>
      <c r="H78" s="60"/>
      <c r="I78" s="61"/>
      <c r="J78" s="59"/>
      <c r="K78" s="60"/>
      <c r="L78" s="62"/>
    </row>
    <row r="79" spans="1:12" ht="18" customHeight="1" x14ac:dyDescent="0.25">
      <c r="A79" s="37" t="s">
        <v>116</v>
      </c>
      <c r="B79" s="31" t="s">
        <v>115</v>
      </c>
      <c r="C79" s="31" t="s">
        <v>118</v>
      </c>
      <c r="D79" s="56" t="s">
        <v>513</v>
      </c>
      <c r="E79" s="61"/>
      <c r="F79" s="59"/>
      <c r="G79" s="63"/>
      <c r="H79" s="60"/>
      <c r="I79" s="61"/>
      <c r="J79" s="59"/>
      <c r="K79" s="60"/>
      <c r="L79" s="62"/>
    </row>
    <row r="80" spans="1:12" ht="18" customHeight="1" x14ac:dyDescent="0.25">
      <c r="A80" s="37" t="s">
        <v>116</v>
      </c>
      <c r="B80" s="31" t="s">
        <v>115</v>
      </c>
      <c r="C80" s="31" t="s">
        <v>117</v>
      </c>
      <c r="D80" s="56" t="s">
        <v>513</v>
      </c>
      <c r="E80" s="61"/>
      <c r="F80" s="59"/>
      <c r="G80" s="63"/>
      <c r="H80" s="60"/>
      <c r="I80" s="61"/>
      <c r="J80" s="59"/>
      <c r="K80" s="60"/>
      <c r="L80" s="62"/>
    </row>
    <row r="81" spans="1:12" ht="18" customHeight="1" x14ac:dyDescent="0.25">
      <c r="A81" s="37" t="s">
        <v>25</v>
      </c>
      <c r="B81" s="31" t="s">
        <v>113</v>
      </c>
      <c r="C81" s="31" t="s">
        <v>119</v>
      </c>
      <c r="D81" s="56" t="s">
        <v>515</v>
      </c>
      <c r="E81" s="61"/>
      <c r="F81" s="59"/>
      <c r="G81" s="63"/>
      <c r="H81" s="60"/>
      <c r="I81" s="61"/>
      <c r="J81" s="59"/>
      <c r="K81" s="60"/>
      <c r="L81" s="62"/>
    </row>
    <row r="82" spans="1:12" ht="18" customHeight="1" x14ac:dyDescent="0.25">
      <c r="A82" s="37" t="s">
        <v>25</v>
      </c>
      <c r="B82" s="31" t="s">
        <v>113</v>
      </c>
      <c r="C82" s="31" t="s">
        <v>120</v>
      </c>
      <c r="D82" s="56" t="s">
        <v>515</v>
      </c>
      <c r="E82" s="61"/>
      <c r="F82" s="59"/>
      <c r="G82" s="63"/>
      <c r="H82" s="60"/>
      <c r="I82" s="61"/>
      <c r="J82" s="59"/>
      <c r="K82" s="60"/>
      <c r="L82" s="62"/>
    </row>
    <row r="83" spans="1:12" ht="18" customHeight="1" x14ac:dyDescent="0.25">
      <c r="A83" s="37" t="s">
        <v>25</v>
      </c>
      <c r="B83" s="31" t="s">
        <v>113</v>
      </c>
      <c r="C83" s="31" t="s">
        <v>121</v>
      </c>
      <c r="D83" s="56" t="s">
        <v>515</v>
      </c>
      <c r="E83" s="61"/>
      <c r="F83" s="59"/>
      <c r="G83" s="63"/>
      <c r="H83" s="60"/>
      <c r="I83" s="61"/>
      <c r="J83" s="59"/>
      <c r="K83" s="60"/>
      <c r="L83" s="62"/>
    </row>
    <row r="84" spans="1:12" ht="18" customHeight="1" x14ac:dyDescent="0.25">
      <c r="A84" s="37" t="s">
        <v>25</v>
      </c>
      <c r="B84" s="31" t="s">
        <v>113</v>
      </c>
      <c r="C84" s="31" t="s">
        <v>122</v>
      </c>
      <c r="D84" s="56" t="s">
        <v>515</v>
      </c>
      <c r="E84" s="61"/>
      <c r="F84" s="59"/>
      <c r="G84" s="63"/>
      <c r="H84" s="60"/>
      <c r="I84" s="61"/>
      <c r="J84" s="59"/>
      <c r="K84" s="60"/>
      <c r="L84" s="62"/>
    </row>
    <row r="85" spans="1:12" ht="18" customHeight="1" x14ac:dyDescent="0.25">
      <c r="A85" s="37" t="s">
        <v>25</v>
      </c>
      <c r="B85" s="31" t="s">
        <v>113</v>
      </c>
      <c r="C85" s="31" t="s">
        <v>123</v>
      </c>
      <c r="D85" s="56" t="s">
        <v>515</v>
      </c>
      <c r="E85" s="61"/>
      <c r="F85" s="59"/>
      <c r="G85" s="63"/>
      <c r="H85" s="60"/>
      <c r="I85" s="61"/>
      <c r="J85" s="59"/>
      <c r="K85" s="60"/>
      <c r="L85" s="62"/>
    </row>
    <row r="86" spans="1:12" ht="18" customHeight="1" x14ac:dyDescent="0.25">
      <c r="A86" s="37" t="s">
        <v>25</v>
      </c>
      <c r="B86" s="31" t="s">
        <v>113</v>
      </c>
      <c r="C86" s="31" t="s">
        <v>124</v>
      </c>
      <c r="D86" s="56" t="s">
        <v>515</v>
      </c>
      <c r="E86" s="61"/>
      <c r="F86" s="59"/>
      <c r="G86" s="63"/>
      <c r="H86" s="60"/>
      <c r="I86" s="61"/>
      <c r="J86" s="59"/>
      <c r="K86" s="60"/>
      <c r="L86" s="62"/>
    </row>
    <row r="87" spans="1:12" ht="18" customHeight="1" x14ac:dyDescent="0.25">
      <c r="A87" s="37" t="s">
        <v>25</v>
      </c>
      <c r="B87" s="31" t="s">
        <v>113</v>
      </c>
      <c r="C87" s="31" t="s">
        <v>125</v>
      </c>
      <c r="D87" s="56" t="s">
        <v>515</v>
      </c>
      <c r="E87" s="61"/>
      <c r="F87" s="59"/>
      <c r="G87" s="63"/>
      <c r="H87" s="60"/>
      <c r="I87" s="61"/>
      <c r="J87" s="59"/>
      <c r="K87" s="60"/>
      <c r="L87" s="62"/>
    </row>
    <row r="88" spans="1:12" ht="18" customHeight="1" x14ac:dyDescent="0.25">
      <c r="A88" s="37" t="s">
        <v>25</v>
      </c>
      <c r="B88" s="31" t="s">
        <v>113</v>
      </c>
      <c r="C88" s="31" t="s">
        <v>126</v>
      </c>
      <c r="D88" s="56" t="s">
        <v>515</v>
      </c>
      <c r="E88" s="61"/>
      <c r="F88" s="59"/>
      <c r="G88" s="63"/>
      <c r="H88" s="60"/>
      <c r="I88" s="61"/>
      <c r="J88" s="59"/>
      <c r="K88" s="60"/>
      <c r="L88" s="62"/>
    </row>
    <row r="89" spans="1:12" ht="18" customHeight="1" x14ac:dyDescent="0.25">
      <c r="A89" s="37" t="s">
        <v>25</v>
      </c>
      <c r="B89" s="31" t="s">
        <v>115</v>
      </c>
      <c r="C89" s="31" t="s">
        <v>127</v>
      </c>
      <c r="D89" s="56" t="s">
        <v>515</v>
      </c>
      <c r="E89" s="61"/>
      <c r="F89" s="59"/>
      <c r="G89" s="63"/>
      <c r="H89" s="60"/>
      <c r="I89" s="61"/>
      <c r="J89" s="59"/>
      <c r="K89" s="60"/>
      <c r="L89" s="62"/>
    </row>
    <row r="90" spans="1:12" ht="18" customHeight="1" x14ac:dyDescent="0.25">
      <c r="A90" s="37" t="s">
        <v>25</v>
      </c>
      <c r="B90" s="31" t="s">
        <v>115</v>
      </c>
      <c r="C90" s="31" t="s">
        <v>120</v>
      </c>
      <c r="D90" s="56" t="s">
        <v>515</v>
      </c>
      <c r="E90" s="61"/>
      <c r="F90" s="59"/>
      <c r="G90" s="63"/>
      <c r="H90" s="60"/>
      <c r="I90" s="61"/>
      <c r="J90" s="59"/>
      <c r="K90" s="60"/>
      <c r="L90" s="62"/>
    </row>
    <row r="91" spans="1:12" ht="18" customHeight="1" x14ac:dyDescent="0.25">
      <c r="A91" s="37" t="s">
        <v>25</v>
      </c>
      <c r="B91" s="31" t="s">
        <v>115</v>
      </c>
      <c r="C91" s="31" t="s">
        <v>128</v>
      </c>
      <c r="D91" s="56" t="s">
        <v>515</v>
      </c>
      <c r="E91" s="61"/>
      <c r="F91" s="59"/>
      <c r="G91" s="63"/>
      <c r="H91" s="60"/>
      <c r="I91" s="61"/>
      <c r="J91" s="59"/>
      <c r="K91" s="60"/>
      <c r="L91" s="62"/>
    </row>
    <row r="92" spans="1:12" ht="18" customHeight="1" x14ac:dyDescent="0.25">
      <c r="A92" s="37" t="s">
        <v>25</v>
      </c>
      <c r="B92" s="31" t="s">
        <v>115</v>
      </c>
      <c r="C92" s="31" t="s">
        <v>122</v>
      </c>
      <c r="D92" s="56" t="s">
        <v>515</v>
      </c>
      <c r="E92" s="61"/>
      <c r="F92" s="59"/>
      <c r="G92" s="63"/>
      <c r="H92" s="60"/>
      <c r="I92" s="61"/>
      <c r="J92" s="59"/>
      <c r="K92" s="60"/>
      <c r="L92" s="62"/>
    </row>
    <row r="93" spans="1:12" ht="18" customHeight="1" x14ac:dyDescent="0.25">
      <c r="A93" s="37" t="s">
        <v>25</v>
      </c>
      <c r="B93" s="31" t="s">
        <v>115</v>
      </c>
      <c r="C93" s="31" t="s">
        <v>123</v>
      </c>
      <c r="D93" s="56" t="s">
        <v>515</v>
      </c>
      <c r="E93" s="61"/>
      <c r="F93" s="59"/>
      <c r="G93" s="63"/>
      <c r="H93" s="60"/>
      <c r="I93" s="61"/>
      <c r="J93" s="59"/>
      <c r="K93" s="60"/>
      <c r="L93" s="62"/>
    </row>
    <row r="94" spans="1:12" ht="18" customHeight="1" x14ac:dyDescent="0.25">
      <c r="A94" s="37" t="s">
        <v>4</v>
      </c>
      <c r="B94" s="31" t="s">
        <v>113</v>
      </c>
      <c r="C94" s="31" t="s">
        <v>135</v>
      </c>
      <c r="D94" s="56" t="s">
        <v>516</v>
      </c>
      <c r="E94" s="61"/>
      <c r="F94" s="59"/>
      <c r="G94" s="63"/>
      <c r="H94" s="60"/>
      <c r="I94" s="61"/>
      <c r="J94" s="59"/>
      <c r="K94" s="60"/>
      <c r="L94" s="62"/>
    </row>
    <row r="95" spans="1:12" ht="18" customHeight="1" x14ac:dyDescent="0.25">
      <c r="A95" s="37" t="s">
        <v>4</v>
      </c>
      <c r="B95" s="31" t="s">
        <v>113</v>
      </c>
      <c r="C95" s="31" t="s">
        <v>136</v>
      </c>
      <c r="D95" s="56" t="s">
        <v>516</v>
      </c>
      <c r="E95" s="61"/>
      <c r="F95" s="59"/>
      <c r="G95" s="63"/>
      <c r="H95" s="60"/>
      <c r="I95" s="61"/>
      <c r="J95" s="59"/>
      <c r="K95" s="60"/>
      <c r="L95" s="62"/>
    </row>
    <row r="96" spans="1:12" ht="18" customHeight="1" x14ac:dyDescent="0.25">
      <c r="A96" s="37" t="s">
        <v>4</v>
      </c>
      <c r="B96" s="31" t="s">
        <v>113</v>
      </c>
      <c r="C96" s="31" t="s">
        <v>129</v>
      </c>
      <c r="D96" s="56" t="s">
        <v>517</v>
      </c>
      <c r="E96" s="61"/>
      <c r="F96" s="59"/>
      <c r="G96" s="63"/>
      <c r="H96" s="60"/>
      <c r="I96" s="61"/>
      <c r="J96" s="59"/>
      <c r="K96" s="60"/>
      <c r="L96" s="62"/>
    </row>
    <row r="97" spans="1:12" ht="18" customHeight="1" x14ac:dyDescent="0.25">
      <c r="A97" s="37" t="s">
        <v>4</v>
      </c>
      <c r="B97" s="31" t="s">
        <v>113</v>
      </c>
      <c r="C97" s="31" t="s">
        <v>130</v>
      </c>
      <c r="D97" s="56" t="s">
        <v>517</v>
      </c>
      <c r="E97" s="61"/>
      <c r="F97" s="59"/>
      <c r="G97" s="63"/>
      <c r="H97" s="60"/>
      <c r="I97" s="61"/>
      <c r="J97" s="59"/>
      <c r="K97" s="60"/>
      <c r="L97" s="62"/>
    </row>
    <row r="98" spans="1:12" ht="18" customHeight="1" x14ac:dyDescent="0.25">
      <c r="A98" s="37" t="s">
        <v>4</v>
      </c>
      <c r="B98" s="31" t="s">
        <v>113</v>
      </c>
      <c r="C98" s="31" t="s">
        <v>131</v>
      </c>
      <c r="D98" s="56" t="s">
        <v>517</v>
      </c>
      <c r="E98" s="61"/>
      <c r="F98" s="59"/>
      <c r="G98" s="63"/>
      <c r="H98" s="60"/>
      <c r="I98" s="61"/>
      <c r="J98" s="59"/>
      <c r="K98" s="60"/>
      <c r="L98" s="62"/>
    </row>
    <row r="99" spans="1:12" ht="18" customHeight="1" x14ac:dyDescent="0.25">
      <c r="A99" s="37" t="s">
        <v>4</v>
      </c>
      <c r="B99" s="31" t="s">
        <v>113</v>
      </c>
      <c r="C99" s="31" t="s">
        <v>132</v>
      </c>
      <c r="D99" s="56" t="s">
        <v>517</v>
      </c>
      <c r="E99" s="61"/>
      <c r="F99" s="59"/>
      <c r="G99" s="63"/>
      <c r="H99" s="60"/>
      <c r="I99" s="61"/>
      <c r="J99" s="59"/>
      <c r="K99" s="60"/>
      <c r="L99" s="62"/>
    </row>
    <row r="100" spans="1:12" ht="18" customHeight="1" x14ac:dyDescent="0.25">
      <c r="A100" s="37" t="s">
        <v>4</v>
      </c>
      <c r="B100" s="31" t="s">
        <v>113</v>
      </c>
      <c r="C100" s="31" t="s">
        <v>133</v>
      </c>
      <c r="D100" s="56" t="s">
        <v>517</v>
      </c>
      <c r="E100" s="61"/>
      <c r="F100" s="59"/>
      <c r="G100" s="63"/>
      <c r="H100" s="60"/>
      <c r="I100" s="61"/>
      <c r="J100" s="59"/>
      <c r="K100" s="60"/>
      <c r="L100" s="62"/>
    </row>
    <row r="101" spans="1:12" ht="18" customHeight="1" x14ac:dyDescent="0.25">
      <c r="A101" s="37" t="s">
        <v>4</v>
      </c>
      <c r="B101" s="31" t="s">
        <v>113</v>
      </c>
      <c r="C101" s="31" t="s">
        <v>134</v>
      </c>
      <c r="D101" s="56" t="s">
        <v>517</v>
      </c>
      <c r="E101" s="61"/>
      <c r="F101" s="59"/>
      <c r="G101" s="63"/>
      <c r="H101" s="60"/>
      <c r="I101" s="61"/>
      <c r="J101" s="59"/>
      <c r="K101" s="60"/>
      <c r="L101" s="62"/>
    </row>
    <row r="102" spans="1:12" ht="18" customHeight="1" x14ac:dyDescent="0.25">
      <c r="A102" s="37" t="s">
        <v>4</v>
      </c>
      <c r="B102" s="31" t="s">
        <v>115</v>
      </c>
      <c r="C102" s="31" t="s">
        <v>135</v>
      </c>
      <c r="D102" s="56" t="s">
        <v>516</v>
      </c>
      <c r="E102" s="61"/>
      <c r="F102" s="59"/>
      <c r="G102" s="63"/>
      <c r="H102" s="60"/>
      <c r="I102" s="61"/>
      <c r="J102" s="59"/>
      <c r="K102" s="60"/>
      <c r="L102" s="62"/>
    </row>
    <row r="103" spans="1:12" ht="18" customHeight="1" x14ac:dyDescent="0.25">
      <c r="A103" s="37" t="s">
        <v>4</v>
      </c>
      <c r="B103" s="31" t="s">
        <v>115</v>
      </c>
      <c r="C103" s="31" t="s">
        <v>136</v>
      </c>
      <c r="D103" s="56" t="s">
        <v>516</v>
      </c>
      <c r="E103" s="61"/>
      <c r="F103" s="59"/>
      <c r="G103" s="63"/>
      <c r="H103" s="60"/>
      <c r="I103" s="61"/>
      <c r="J103" s="59"/>
      <c r="K103" s="60"/>
      <c r="L103" s="62"/>
    </row>
    <row r="104" spans="1:12" ht="18" customHeight="1" x14ac:dyDescent="0.25">
      <c r="A104" s="37" t="s">
        <v>4</v>
      </c>
      <c r="B104" s="31" t="s">
        <v>115</v>
      </c>
      <c r="C104" s="31" t="s">
        <v>138</v>
      </c>
      <c r="D104" s="56" t="s">
        <v>517</v>
      </c>
      <c r="E104" s="61"/>
      <c r="F104" s="59"/>
      <c r="G104" s="63"/>
      <c r="H104" s="60"/>
      <c r="I104" s="61"/>
      <c r="J104" s="59"/>
      <c r="K104" s="60"/>
      <c r="L104" s="62"/>
    </row>
    <row r="105" spans="1:12" ht="18" customHeight="1" x14ac:dyDescent="0.25">
      <c r="A105" s="37" t="s">
        <v>4</v>
      </c>
      <c r="B105" s="31" t="s">
        <v>115</v>
      </c>
      <c r="C105" s="31" t="s">
        <v>139</v>
      </c>
      <c r="D105" s="56" t="s">
        <v>517</v>
      </c>
      <c r="E105" s="61"/>
      <c r="F105" s="59"/>
      <c r="G105" s="63"/>
      <c r="H105" s="60"/>
      <c r="I105" s="61"/>
      <c r="J105" s="59"/>
      <c r="K105" s="60"/>
      <c r="L105" s="62"/>
    </row>
    <row r="106" spans="1:12" ht="18" customHeight="1" x14ac:dyDescent="0.25">
      <c r="A106" s="37" t="s">
        <v>4</v>
      </c>
      <c r="B106" s="31" t="s">
        <v>115</v>
      </c>
      <c r="C106" s="31" t="s">
        <v>131</v>
      </c>
      <c r="D106" s="56" t="s">
        <v>517</v>
      </c>
      <c r="E106" s="61"/>
      <c r="F106" s="59"/>
      <c r="G106" s="63"/>
      <c r="H106" s="60"/>
      <c r="I106" s="61"/>
      <c r="J106" s="59"/>
      <c r="K106" s="60"/>
      <c r="L106" s="62"/>
    </row>
    <row r="107" spans="1:12" ht="18" customHeight="1" x14ac:dyDescent="0.25">
      <c r="A107" s="37" t="s">
        <v>4</v>
      </c>
      <c r="B107" s="31" t="s">
        <v>115</v>
      </c>
      <c r="C107" s="31" t="s">
        <v>140</v>
      </c>
      <c r="D107" s="56" t="s">
        <v>517</v>
      </c>
      <c r="E107" s="61"/>
      <c r="F107" s="59"/>
      <c r="G107" s="63"/>
      <c r="H107" s="60"/>
      <c r="I107" s="61"/>
      <c r="J107" s="59"/>
      <c r="K107" s="60"/>
      <c r="L107" s="62"/>
    </row>
    <row r="108" spans="1:12" ht="18" customHeight="1" x14ac:dyDescent="0.25">
      <c r="A108" s="37" t="s">
        <v>4</v>
      </c>
      <c r="B108" s="31" t="s">
        <v>115</v>
      </c>
      <c r="C108" s="31" t="s">
        <v>141</v>
      </c>
      <c r="D108" s="56" t="s">
        <v>517</v>
      </c>
      <c r="E108" s="61"/>
      <c r="F108" s="59"/>
      <c r="G108" s="63"/>
      <c r="H108" s="60"/>
      <c r="I108" s="61"/>
      <c r="J108" s="59"/>
      <c r="K108" s="60"/>
      <c r="L108" s="62"/>
    </row>
    <row r="109" spans="1:12" ht="18" customHeight="1" x14ac:dyDescent="0.25">
      <c r="A109" s="37" t="s">
        <v>4</v>
      </c>
      <c r="B109" s="31" t="s">
        <v>115</v>
      </c>
      <c r="C109" s="31" t="s">
        <v>134</v>
      </c>
      <c r="D109" s="56" t="s">
        <v>517</v>
      </c>
      <c r="E109" s="61"/>
      <c r="F109" s="59"/>
      <c r="G109" s="63"/>
      <c r="H109" s="60"/>
      <c r="I109" s="61"/>
      <c r="J109" s="59"/>
      <c r="K109" s="60"/>
      <c r="L109" s="62"/>
    </row>
    <row r="110" spans="1:12" ht="18" customHeight="1" x14ac:dyDescent="0.25">
      <c r="A110" s="37" t="s">
        <v>5</v>
      </c>
      <c r="B110" s="31" t="s">
        <v>113</v>
      </c>
      <c r="C110" s="31" t="s">
        <v>142</v>
      </c>
      <c r="D110" s="56" t="s">
        <v>518</v>
      </c>
      <c r="E110" s="61"/>
      <c r="F110" s="59"/>
      <c r="G110" s="63"/>
      <c r="H110" s="60"/>
      <c r="I110" s="61"/>
      <c r="J110" s="59"/>
      <c r="K110" s="60"/>
      <c r="L110" s="62"/>
    </row>
    <row r="111" spans="1:12" ht="18" customHeight="1" x14ac:dyDescent="0.25">
      <c r="A111" s="37" t="s">
        <v>5</v>
      </c>
      <c r="B111" s="31" t="s">
        <v>113</v>
      </c>
      <c r="C111" s="31" t="s">
        <v>143</v>
      </c>
      <c r="D111" s="56" t="s">
        <v>518</v>
      </c>
      <c r="E111" s="61"/>
      <c r="F111" s="59"/>
      <c r="G111" s="63"/>
      <c r="H111" s="60"/>
      <c r="I111" s="61"/>
      <c r="J111" s="59"/>
      <c r="K111" s="60"/>
      <c r="L111" s="62"/>
    </row>
    <row r="112" spans="1:12" ht="18" customHeight="1" x14ac:dyDescent="0.25">
      <c r="A112" s="37" t="s">
        <v>5</v>
      </c>
      <c r="B112" s="31" t="s">
        <v>113</v>
      </c>
      <c r="C112" s="31" t="s">
        <v>144</v>
      </c>
      <c r="D112" s="56" t="s">
        <v>519</v>
      </c>
      <c r="E112" s="61"/>
      <c r="F112" s="59"/>
      <c r="G112" s="63"/>
      <c r="H112" s="60"/>
      <c r="I112" s="61"/>
      <c r="J112" s="59"/>
      <c r="K112" s="60"/>
      <c r="L112" s="62"/>
    </row>
    <row r="113" spans="1:12" ht="18" customHeight="1" x14ac:dyDescent="0.25">
      <c r="A113" s="37" t="s">
        <v>5</v>
      </c>
      <c r="B113" s="31" t="s">
        <v>113</v>
      </c>
      <c r="C113" s="31" t="s">
        <v>145</v>
      </c>
      <c r="D113" s="56" t="s">
        <v>519</v>
      </c>
      <c r="E113" s="61"/>
      <c r="F113" s="59"/>
      <c r="G113" s="63"/>
      <c r="H113" s="60"/>
      <c r="I113" s="61"/>
      <c r="J113" s="59"/>
      <c r="K113" s="60"/>
      <c r="L113" s="62"/>
    </row>
    <row r="114" spans="1:12" ht="18" customHeight="1" x14ac:dyDescent="0.25">
      <c r="A114" s="37" t="s">
        <v>5</v>
      </c>
      <c r="B114" s="31" t="s">
        <v>113</v>
      </c>
      <c r="C114" s="31" t="s">
        <v>146</v>
      </c>
      <c r="D114" s="56" t="s">
        <v>519</v>
      </c>
      <c r="E114" s="61"/>
      <c r="F114" s="59"/>
      <c r="G114" s="63"/>
      <c r="H114" s="60"/>
      <c r="I114" s="61"/>
      <c r="J114" s="59"/>
      <c r="K114" s="60"/>
      <c r="L114" s="62"/>
    </row>
    <row r="115" spans="1:12" ht="18" customHeight="1" x14ac:dyDescent="0.25">
      <c r="A115" s="37" t="s">
        <v>5</v>
      </c>
      <c r="B115" s="31" t="s">
        <v>113</v>
      </c>
      <c r="C115" s="31" t="s">
        <v>147</v>
      </c>
      <c r="D115" s="56" t="s">
        <v>519</v>
      </c>
      <c r="E115" s="61"/>
      <c r="F115" s="59"/>
      <c r="G115" s="63"/>
      <c r="H115" s="60"/>
      <c r="I115" s="61"/>
      <c r="J115" s="59"/>
      <c r="K115" s="60"/>
      <c r="L115" s="62"/>
    </row>
    <row r="116" spans="1:12" ht="18" customHeight="1" x14ac:dyDescent="0.25">
      <c r="A116" s="37" t="s">
        <v>5</v>
      </c>
      <c r="B116" s="31" t="s">
        <v>113</v>
      </c>
      <c r="C116" s="31" t="s">
        <v>148</v>
      </c>
      <c r="D116" s="56" t="s">
        <v>519</v>
      </c>
      <c r="E116" s="61"/>
      <c r="F116" s="59"/>
      <c r="G116" s="63"/>
      <c r="H116" s="60"/>
      <c r="I116" s="61"/>
      <c r="J116" s="59"/>
      <c r="K116" s="60"/>
      <c r="L116" s="62"/>
    </row>
    <row r="117" spans="1:12" ht="18" customHeight="1" x14ac:dyDescent="0.25">
      <c r="A117" s="37" t="s">
        <v>5</v>
      </c>
      <c r="B117" s="31" t="s">
        <v>113</v>
      </c>
      <c r="C117" s="31" t="s">
        <v>149</v>
      </c>
      <c r="D117" s="56" t="s">
        <v>519</v>
      </c>
      <c r="E117" s="61"/>
      <c r="F117" s="59"/>
      <c r="G117" s="63"/>
      <c r="H117" s="60"/>
      <c r="I117" s="61"/>
      <c r="J117" s="59"/>
      <c r="K117" s="60"/>
      <c r="L117" s="62"/>
    </row>
    <row r="118" spans="1:12" ht="18" customHeight="1" x14ac:dyDescent="0.25">
      <c r="A118" s="37" t="s">
        <v>5</v>
      </c>
      <c r="B118" s="31" t="s">
        <v>113</v>
      </c>
      <c r="C118" s="31" t="s">
        <v>150</v>
      </c>
      <c r="D118" s="56" t="s">
        <v>519</v>
      </c>
      <c r="E118" s="61"/>
      <c r="F118" s="59"/>
      <c r="G118" s="63"/>
      <c r="H118" s="60"/>
      <c r="I118" s="61"/>
      <c r="J118" s="59"/>
      <c r="K118" s="60"/>
      <c r="L118" s="62"/>
    </row>
    <row r="119" spans="1:12" ht="18" customHeight="1" x14ac:dyDescent="0.25">
      <c r="A119" s="37" t="s">
        <v>5</v>
      </c>
      <c r="B119" s="31" t="s">
        <v>113</v>
      </c>
      <c r="C119" s="31" t="s">
        <v>151</v>
      </c>
      <c r="D119" s="56" t="s">
        <v>519</v>
      </c>
      <c r="E119" s="61"/>
      <c r="F119" s="59"/>
      <c r="G119" s="63"/>
      <c r="H119" s="60"/>
      <c r="I119" s="61"/>
      <c r="J119" s="59"/>
      <c r="K119" s="60"/>
      <c r="L119" s="62"/>
    </row>
    <row r="120" spans="1:12" ht="18" customHeight="1" x14ac:dyDescent="0.25">
      <c r="A120" s="37" t="s">
        <v>5</v>
      </c>
      <c r="B120" s="31" t="s">
        <v>113</v>
      </c>
      <c r="C120" s="31" t="s">
        <v>152</v>
      </c>
      <c r="D120" s="56" t="s">
        <v>519</v>
      </c>
      <c r="E120" s="61"/>
      <c r="F120" s="59"/>
      <c r="G120" s="63"/>
      <c r="H120" s="60"/>
      <c r="I120" s="61"/>
      <c r="J120" s="59"/>
      <c r="K120" s="60"/>
      <c r="L120" s="62"/>
    </row>
    <row r="121" spans="1:12" ht="18" customHeight="1" x14ac:dyDescent="0.25">
      <c r="A121" s="37" t="s">
        <v>5</v>
      </c>
      <c r="B121" s="31" t="s">
        <v>115</v>
      </c>
      <c r="C121" s="31" t="s">
        <v>142</v>
      </c>
      <c r="D121" s="56" t="s">
        <v>518</v>
      </c>
      <c r="E121" s="61"/>
      <c r="F121" s="59"/>
      <c r="G121" s="63"/>
      <c r="H121" s="60"/>
      <c r="I121" s="61"/>
      <c r="J121" s="59"/>
      <c r="K121" s="60"/>
      <c r="L121" s="62"/>
    </row>
    <row r="122" spans="1:12" ht="18" customHeight="1" x14ac:dyDescent="0.25">
      <c r="A122" s="37" t="s">
        <v>5</v>
      </c>
      <c r="B122" s="31" t="s">
        <v>115</v>
      </c>
      <c r="C122" s="31" t="s">
        <v>143</v>
      </c>
      <c r="D122" s="56" t="s">
        <v>518</v>
      </c>
      <c r="E122" s="61"/>
      <c r="F122" s="59"/>
      <c r="G122" s="63"/>
      <c r="H122" s="60"/>
      <c r="I122" s="61"/>
      <c r="J122" s="59"/>
      <c r="K122" s="60"/>
      <c r="L122" s="62"/>
    </row>
    <row r="123" spans="1:12" ht="18" customHeight="1" x14ac:dyDescent="0.25">
      <c r="A123" s="37" t="s">
        <v>5</v>
      </c>
      <c r="B123" s="31" t="s">
        <v>115</v>
      </c>
      <c r="C123" s="31" t="s">
        <v>144</v>
      </c>
      <c r="D123" s="56" t="s">
        <v>519</v>
      </c>
      <c r="E123" s="61"/>
      <c r="F123" s="59"/>
      <c r="G123" s="63"/>
      <c r="H123" s="60"/>
      <c r="I123" s="61"/>
      <c r="J123" s="59"/>
      <c r="K123" s="60"/>
      <c r="L123" s="62"/>
    </row>
    <row r="124" spans="1:12" ht="18" customHeight="1" x14ac:dyDescent="0.25">
      <c r="A124" s="37" t="s">
        <v>5</v>
      </c>
      <c r="B124" s="31" t="s">
        <v>115</v>
      </c>
      <c r="C124" s="31" t="s">
        <v>145</v>
      </c>
      <c r="D124" s="56" t="s">
        <v>519</v>
      </c>
      <c r="E124" s="61"/>
      <c r="F124" s="59"/>
      <c r="G124" s="63"/>
      <c r="H124" s="60"/>
      <c r="I124" s="61"/>
      <c r="J124" s="59"/>
      <c r="K124" s="60"/>
      <c r="L124" s="62"/>
    </row>
    <row r="125" spans="1:12" ht="18" customHeight="1" x14ac:dyDescent="0.25">
      <c r="A125" s="37" t="s">
        <v>5</v>
      </c>
      <c r="B125" s="31" t="s">
        <v>115</v>
      </c>
      <c r="C125" s="31" t="s">
        <v>146</v>
      </c>
      <c r="D125" s="56" t="s">
        <v>519</v>
      </c>
      <c r="E125" s="61"/>
      <c r="F125" s="59"/>
      <c r="G125" s="63"/>
      <c r="H125" s="60"/>
      <c r="I125" s="61"/>
      <c r="J125" s="59"/>
      <c r="K125" s="60"/>
      <c r="L125" s="62"/>
    </row>
    <row r="126" spans="1:12" ht="18" customHeight="1" x14ac:dyDescent="0.25">
      <c r="A126" s="37" t="s">
        <v>5</v>
      </c>
      <c r="B126" s="31" t="s">
        <v>115</v>
      </c>
      <c r="C126" s="31" t="s">
        <v>147</v>
      </c>
      <c r="D126" s="56" t="s">
        <v>519</v>
      </c>
      <c r="E126" s="61"/>
      <c r="F126" s="59"/>
      <c r="G126" s="63"/>
      <c r="H126" s="60"/>
      <c r="I126" s="61"/>
      <c r="J126" s="59"/>
      <c r="K126" s="60"/>
      <c r="L126" s="62"/>
    </row>
    <row r="127" spans="1:12" ht="18" customHeight="1" x14ac:dyDescent="0.25">
      <c r="A127" s="37" t="s">
        <v>5</v>
      </c>
      <c r="B127" s="31" t="s">
        <v>115</v>
      </c>
      <c r="C127" s="31" t="s">
        <v>148</v>
      </c>
      <c r="D127" s="56" t="s">
        <v>519</v>
      </c>
      <c r="E127" s="61"/>
      <c r="F127" s="59"/>
      <c r="G127" s="63"/>
      <c r="H127" s="60"/>
      <c r="I127" s="61"/>
      <c r="J127" s="59"/>
      <c r="K127" s="60"/>
      <c r="L127" s="62"/>
    </row>
    <row r="128" spans="1:12" ht="18" customHeight="1" x14ac:dyDescent="0.25">
      <c r="A128" s="37" t="s">
        <v>5</v>
      </c>
      <c r="B128" s="31" t="s">
        <v>115</v>
      </c>
      <c r="C128" s="31" t="s">
        <v>149</v>
      </c>
      <c r="D128" s="56" t="s">
        <v>519</v>
      </c>
      <c r="E128" s="61"/>
      <c r="F128" s="59"/>
      <c r="G128" s="63"/>
      <c r="H128" s="60"/>
      <c r="I128" s="61"/>
      <c r="J128" s="59"/>
      <c r="K128" s="60"/>
      <c r="L128" s="62"/>
    </row>
    <row r="129" spans="1:12" ht="18" customHeight="1" x14ac:dyDescent="0.25">
      <c r="A129" s="37" t="s">
        <v>5</v>
      </c>
      <c r="B129" s="31" t="s">
        <v>115</v>
      </c>
      <c r="C129" s="31" t="s">
        <v>150</v>
      </c>
      <c r="D129" s="56" t="s">
        <v>519</v>
      </c>
      <c r="E129" s="61"/>
      <c r="F129" s="59"/>
      <c r="G129" s="63"/>
      <c r="H129" s="60"/>
      <c r="I129" s="61"/>
      <c r="J129" s="59"/>
      <c r="K129" s="60"/>
      <c r="L129" s="62"/>
    </row>
    <row r="130" spans="1:12" ht="18" customHeight="1" x14ac:dyDescent="0.25">
      <c r="A130" s="37" t="s">
        <v>5</v>
      </c>
      <c r="B130" s="31" t="s">
        <v>115</v>
      </c>
      <c r="C130" s="31" t="s">
        <v>151</v>
      </c>
      <c r="D130" s="56" t="s">
        <v>519</v>
      </c>
      <c r="E130" s="61"/>
      <c r="F130" s="59"/>
      <c r="G130" s="63"/>
      <c r="H130" s="60"/>
      <c r="I130" s="61"/>
      <c r="J130" s="59"/>
      <c r="K130" s="60"/>
      <c r="L130" s="62"/>
    </row>
    <row r="131" spans="1:12" ht="18" customHeight="1" x14ac:dyDescent="0.25">
      <c r="A131" s="37" t="s">
        <v>5</v>
      </c>
      <c r="B131" s="31" t="s">
        <v>115</v>
      </c>
      <c r="C131" s="31" t="s">
        <v>152</v>
      </c>
      <c r="D131" s="56" t="s">
        <v>519</v>
      </c>
      <c r="E131" s="61"/>
      <c r="F131" s="59"/>
      <c r="G131" s="63"/>
      <c r="H131" s="60"/>
      <c r="I131" s="61"/>
      <c r="J131" s="59"/>
      <c r="K131" s="60"/>
      <c r="L131" s="62"/>
    </row>
    <row r="132" spans="1:12" ht="18" customHeight="1" x14ac:dyDescent="0.25">
      <c r="A132" s="37" t="s">
        <v>153</v>
      </c>
      <c r="B132" s="31" t="s">
        <v>99</v>
      </c>
      <c r="C132" s="31" t="s">
        <v>157</v>
      </c>
      <c r="D132" s="56" t="s">
        <v>520</v>
      </c>
      <c r="E132" s="61"/>
      <c r="F132" s="59"/>
      <c r="G132" s="63"/>
      <c r="H132" s="60"/>
      <c r="I132" s="61"/>
      <c r="J132" s="59"/>
      <c r="K132" s="60"/>
      <c r="L132" s="62"/>
    </row>
    <row r="133" spans="1:12" ht="18" customHeight="1" x14ac:dyDescent="0.25">
      <c r="A133" s="37" t="s">
        <v>153</v>
      </c>
      <c r="B133" s="31" t="s">
        <v>99</v>
      </c>
      <c r="C133" s="31" t="s">
        <v>158</v>
      </c>
      <c r="D133" s="56" t="s">
        <v>520</v>
      </c>
      <c r="E133" s="61"/>
      <c r="F133" s="59"/>
      <c r="G133" s="63"/>
      <c r="H133" s="60"/>
      <c r="I133" s="61"/>
      <c r="J133" s="59"/>
      <c r="K133" s="60"/>
      <c r="L133" s="62"/>
    </row>
    <row r="134" spans="1:12" ht="18" customHeight="1" x14ac:dyDescent="0.25">
      <c r="A134" s="37" t="s">
        <v>153</v>
      </c>
      <c r="B134" s="31" t="s">
        <v>99</v>
      </c>
      <c r="C134" s="31" t="s">
        <v>159</v>
      </c>
      <c r="D134" s="56" t="s">
        <v>520</v>
      </c>
      <c r="E134" s="61"/>
      <c r="F134" s="59"/>
      <c r="G134" s="63"/>
      <c r="H134" s="60"/>
      <c r="I134" s="61"/>
      <c r="J134" s="59"/>
      <c r="K134" s="60"/>
      <c r="L134" s="62"/>
    </row>
    <row r="135" spans="1:12" ht="18" customHeight="1" x14ac:dyDescent="0.25">
      <c r="A135" s="37" t="s">
        <v>153</v>
      </c>
      <c r="B135" s="31" t="s">
        <v>99</v>
      </c>
      <c r="C135" s="31" t="s">
        <v>160</v>
      </c>
      <c r="D135" s="56" t="s">
        <v>520</v>
      </c>
      <c r="E135" s="61"/>
      <c r="F135" s="59"/>
      <c r="G135" s="63"/>
      <c r="H135" s="60"/>
      <c r="I135" s="61"/>
      <c r="J135" s="59"/>
      <c r="K135" s="60"/>
      <c r="L135" s="62"/>
    </row>
    <row r="136" spans="1:12" ht="18" customHeight="1" x14ac:dyDescent="0.25">
      <c r="A136" s="37" t="s">
        <v>153</v>
      </c>
      <c r="B136" s="31" t="s">
        <v>99</v>
      </c>
      <c r="C136" s="31" t="s">
        <v>161</v>
      </c>
      <c r="D136" s="56" t="s">
        <v>520</v>
      </c>
      <c r="E136" s="61"/>
      <c r="F136" s="59"/>
      <c r="G136" s="63"/>
      <c r="H136" s="60"/>
      <c r="I136" s="61"/>
      <c r="J136" s="59"/>
      <c r="K136" s="60"/>
      <c r="L136" s="62"/>
    </row>
    <row r="137" spans="1:12" ht="18" customHeight="1" x14ac:dyDescent="0.25">
      <c r="A137" s="37" t="s">
        <v>153</v>
      </c>
      <c r="B137" s="31" t="s">
        <v>99</v>
      </c>
      <c r="C137" s="31" t="s">
        <v>162</v>
      </c>
      <c r="D137" s="56" t="s">
        <v>520</v>
      </c>
      <c r="E137" s="61"/>
      <c r="F137" s="59"/>
      <c r="G137" s="63"/>
      <c r="H137" s="60"/>
      <c r="I137" s="61"/>
      <c r="J137" s="59"/>
      <c r="K137" s="60"/>
      <c r="L137" s="62"/>
    </row>
    <row r="138" spans="1:12" ht="18" customHeight="1" x14ac:dyDescent="0.25">
      <c r="A138" s="37" t="s">
        <v>41</v>
      </c>
      <c r="B138" s="31" t="s">
        <v>91</v>
      </c>
      <c r="C138" s="31" t="s">
        <v>114</v>
      </c>
      <c r="D138" s="56" t="s">
        <v>525</v>
      </c>
      <c r="E138" s="61"/>
      <c r="F138" s="59"/>
      <c r="G138" s="63"/>
      <c r="H138" s="60"/>
      <c r="I138" s="61"/>
      <c r="J138" s="59"/>
      <c r="K138" s="60"/>
      <c r="L138" s="62"/>
    </row>
    <row r="139" spans="1:12" ht="18" customHeight="1" x14ac:dyDescent="0.25">
      <c r="A139" s="37" t="s">
        <v>41</v>
      </c>
      <c r="B139" s="31" t="s">
        <v>96</v>
      </c>
      <c r="C139" s="31" t="s">
        <v>114</v>
      </c>
      <c r="D139" s="56" t="s">
        <v>525</v>
      </c>
      <c r="E139" s="61"/>
      <c r="F139" s="59"/>
      <c r="G139" s="63"/>
      <c r="H139" s="60"/>
      <c r="I139" s="61"/>
      <c r="J139" s="59"/>
      <c r="K139" s="60"/>
      <c r="L139" s="62"/>
    </row>
    <row r="140" spans="1:12" ht="18" customHeight="1" x14ac:dyDescent="0.25">
      <c r="A140" s="37" t="s">
        <v>42</v>
      </c>
      <c r="B140" s="31" t="s">
        <v>91</v>
      </c>
      <c r="C140" s="31" t="s">
        <v>163</v>
      </c>
      <c r="D140" s="56" t="s">
        <v>521</v>
      </c>
      <c r="E140" s="61"/>
      <c r="F140" s="59"/>
      <c r="G140" s="63"/>
      <c r="H140" s="60"/>
      <c r="I140" s="61"/>
      <c r="J140" s="59"/>
      <c r="K140" s="60"/>
      <c r="L140" s="62"/>
    </row>
    <row r="141" spans="1:12" ht="18" customHeight="1" x14ac:dyDescent="0.25">
      <c r="A141" s="37" t="s">
        <v>42</v>
      </c>
      <c r="B141" s="31" t="s">
        <v>91</v>
      </c>
      <c r="C141" s="31" t="s">
        <v>164</v>
      </c>
      <c r="D141" s="56" t="s">
        <v>521</v>
      </c>
      <c r="E141" s="61"/>
      <c r="F141" s="59"/>
      <c r="G141" s="63"/>
      <c r="H141" s="60"/>
      <c r="I141" s="61"/>
      <c r="J141" s="59"/>
      <c r="K141" s="60"/>
      <c r="L141" s="62"/>
    </row>
    <row r="142" spans="1:12" ht="18" customHeight="1" x14ac:dyDescent="0.25">
      <c r="A142" s="37" t="s">
        <v>42</v>
      </c>
      <c r="B142" s="31" t="s">
        <v>91</v>
      </c>
      <c r="C142" s="31" t="s">
        <v>165</v>
      </c>
      <c r="D142" s="56" t="s">
        <v>521</v>
      </c>
      <c r="E142" s="61"/>
      <c r="F142" s="59"/>
      <c r="G142" s="63"/>
      <c r="H142" s="60"/>
      <c r="I142" s="61"/>
      <c r="J142" s="59"/>
      <c r="K142" s="60"/>
      <c r="L142" s="62"/>
    </row>
    <row r="143" spans="1:12" ht="18" customHeight="1" x14ac:dyDescent="0.25">
      <c r="A143" s="37" t="s">
        <v>42</v>
      </c>
      <c r="B143" s="31" t="s">
        <v>91</v>
      </c>
      <c r="C143" s="31" t="s">
        <v>166</v>
      </c>
      <c r="D143" s="56" t="s">
        <v>521</v>
      </c>
      <c r="E143" s="61"/>
      <c r="F143" s="59"/>
      <c r="G143" s="63"/>
      <c r="H143" s="60"/>
      <c r="I143" s="61"/>
      <c r="J143" s="59"/>
      <c r="K143" s="60"/>
      <c r="L143" s="62"/>
    </row>
    <row r="144" spans="1:12" ht="18" customHeight="1" x14ac:dyDescent="0.25">
      <c r="A144" s="37" t="s">
        <v>42</v>
      </c>
      <c r="B144" s="31" t="s">
        <v>91</v>
      </c>
      <c r="C144" s="31" t="s">
        <v>167</v>
      </c>
      <c r="D144" s="56" t="s">
        <v>521</v>
      </c>
      <c r="E144" s="61"/>
      <c r="F144" s="59"/>
      <c r="G144" s="63"/>
      <c r="H144" s="60"/>
      <c r="I144" s="61"/>
      <c r="J144" s="59"/>
      <c r="K144" s="60"/>
      <c r="L144" s="62"/>
    </row>
    <row r="145" spans="1:12" ht="18" customHeight="1" x14ac:dyDescent="0.25">
      <c r="A145" s="37" t="s">
        <v>42</v>
      </c>
      <c r="B145" s="31" t="s">
        <v>91</v>
      </c>
      <c r="C145" s="31" t="s">
        <v>168</v>
      </c>
      <c r="D145" s="56" t="s">
        <v>521</v>
      </c>
      <c r="E145" s="61"/>
      <c r="F145" s="59"/>
      <c r="G145" s="63"/>
      <c r="H145" s="60"/>
      <c r="I145" s="61"/>
      <c r="J145" s="59"/>
      <c r="K145" s="60"/>
      <c r="L145" s="62"/>
    </row>
    <row r="146" spans="1:12" ht="18" customHeight="1" x14ac:dyDescent="0.25">
      <c r="A146" s="37" t="s">
        <v>42</v>
      </c>
      <c r="B146" s="31" t="s">
        <v>96</v>
      </c>
      <c r="C146" s="31" t="s">
        <v>163</v>
      </c>
      <c r="D146" s="56" t="s">
        <v>521</v>
      </c>
      <c r="E146" s="61"/>
      <c r="F146" s="59"/>
      <c r="G146" s="63"/>
      <c r="H146" s="60"/>
      <c r="I146" s="61"/>
      <c r="J146" s="59"/>
      <c r="K146" s="60"/>
      <c r="L146" s="62"/>
    </row>
    <row r="147" spans="1:12" ht="18" customHeight="1" x14ac:dyDescent="0.25">
      <c r="A147" s="37" t="s">
        <v>42</v>
      </c>
      <c r="B147" s="31" t="s">
        <v>96</v>
      </c>
      <c r="C147" s="31" t="s">
        <v>164</v>
      </c>
      <c r="D147" s="56" t="s">
        <v>521</v>
      </c>
      <c r="E147" s="61"/>
      <c r="F147" s="59"/>
      <c r="G147" s="63"/>
      <c r="H147" s="60"/>
      <c r="I147" s="61"/>
      <c r="J147" s="59"/>
      <c r="K147" s="60"/>
      <c r="L147" s="62"/>
    </row>
    <row r="148" spans="1:12" ht="18" customHeight="1" x14ac:dyDescent="0.25">
      <c r="A148" s="37" t="s">
        <v>42</v>
      </c>
      <c r="B148" s="31" t="s">
        <v>96</v>
      </c>
      <c r="C148" s="31" t="s">
        <v>165</v>
      </c>
      <c r="D148" s="56" t="s">
        <v>521</v>
      </c>
      <c r="E148" s="61"/>
      <c r="F148" s="59"/>
      <c r="G148" s="63"/>
      <c r="H148" s="60"/>
      <c r="I148" s="61"/>
      <c r="J148" s="59"/>
      <c r="K148" s="60"/>
      <c r="L148" s="62"/>
    </row>
    <row r="149" spans="1:12" ht="18" customHeight="1" x14ac:dyDescent="0.25">
      <c r="A149" s="37" t="s">
        <v>42</v>
      </c>
      <c r="B149" s="31" t="s">
        <v>96</v>
      </c>
      <c r="C149" s="31" t="s">
        <v>166</v>
      </c>
      <c r="D149" s="56" t="s">
        <v>521</v>
      </c>
      <c r="E149" s="61"/>
      <c r="F149" s="59"/>
      <c r="G149" s="63"/>
      <c r="H149" s="60"/>
      <c r="I149" s="61"/>
      <c r="J149" s="59"/>
      <c r="K149" s="60"/>
      <c r="L149" s="62"/>
    </row>
    <row r="150" spans="1:12" ht="18" customHeight="1" x14ac:dyDescent="0.25">
      <c r="A150" s="37" t="s">
        <v>42</v>
      </c>
      <c r="B150" s="31" t="s">
        <v>96</v>
      </c>
      <c r="C150" s="31" t="s">
        <v>167</v>
      </c>
      <c r="D150" s="56" t="s">
        <v>521</v>
      </c>
      <c r="E150" s="61"/>
      <c r="F150" s="59"/>
      <c r="G150" s="63"/>
      <c r="H150" s="60"/>
      <c r="I150" s="61"/>
      <c r="J150" s="59"/>
      <c r="K150" s="60"/>
      <c r="L150" s="62"/>
    </row>
    <row r="151" spans="1:12" ht="18" customHeight="1" x14ac:dyDescent="0.25">
      <c r="A151" s="37" t="s">
        <v>42</v>
      </c>
      <c r="B151" s="31" t="s">
        <v>96</v>
      </c>
      <c r="C151" s="31" t="s">
        <v>168</v>
      </c>
      <c r="D151" s="56" t="s">
        <v>521</v>
      </c>
      <c r="E151" s="61"/>
      <c r="F151" s="59"/>
      <c r="G151" s="63"/>
      <c r="H151" s="60"/>
      <c r="I151" s="61"/>
      <c r="J151" s="59"/>
      <c r="K151" s="60"/>
      <c r="L151" s="62"/>
    </row>
    <row r="152" spans="1:12" ht="18" customHeight="1" x14ac:dyDescent="0.25">
      <c r="A152" s="37" t="s">
        <v>43</v>
      </c>
      <c r="B152" s="31" t="s">
        <v>91</v>
      </c>
      <c r="C152" s="31" t="s">
        <v>114</v>
      </c>
      <c r="D152" s="56" t="s">
        <v>522</v>
      </c>
      <c r="E152" s="61"/>
      <c r="F152" s="59"/>
      <c r="G152" s="63"/>
      <c r="H152" s="60"/>
      <c r="I152" s="61"/>
      <c r="J152" s="59"/>
      <c r="K152" s="60"/>
      <c r="L152" s="62"/>
    </row>
    <row r="153" spans="1:12" ht="18" customHeight="1" x14ac:dyDescent="0.25">
      <c r="A153" s="37" t="s">
        <v>43</v>
      </c>
      <c r="B153" s="31" t="s">
        <v>96</v>
      </c>
      <c r="C153" s="31" t="s">
        <v>114</v>
      </c>
      <c r="D153" s="56" t="s">
        <v>522</v>
      </c>
      <c r="E153" s="61"/>
      <c r="F153" s="59"/>
      <c r="G153" s="63"/>
      <c r="H153" s="60"/>
      <c r="I153" s="61"/>
      <c r="J153" s="59"/>
      <c r="K153" s="60"/>
      <c r="L153" s="62"/>
    </row>
    <row r="154" spans="1:12" ht="18" customHeight="1" x14ac:dyDescent="0.25">
      <c r="A154" s="37" t="s">
        <v>44</v>
      </c>
      <c r="B154" s="31" t="s">
        <v>91</v>
      </c>
      <c r="C154" s="31" t="s">
        <v>114</v>
      </c>
      <c r="D154" s="56" t="s">
        <v>523</v>
      </c>
      <c r="E154" s="61"/>
      <c r="F154" s="59"/>
      <c r="G154" s="63"/>
      <c r="H154" s="60"/>
      <c r="I154" s="61"/>
      <c r="J154" s="59"/>
      <c r="K154" s="60"/>
      <c r="L154" s="62"/>
    </row>
    <row r="155" spans="1:12" ht="18" customHeight="1" x14ac:dyDescent="0.25">
      <c r="A155" s="37" t="s">
        <v>44</v>
      </c>
      <c r="B155" s="31" t="s">
        <v>96</v>
      </c>
      <c r="C155" s="31" t="s">
        <v>114</v>
      </c>
      <c r="D155" s="56" t="s">
        <v>523</v>
      </c>
      <c r="E155" s="61"/>
      <c r="F155" s="59"/>
      <c r="G155" s="63"/>
      <c r="H155" s="60"/>
      <c r="I155" s="61"/>
      <c r="J155" s="59"/>
      <c r="K155" s="60"/>
      <c r="L155" s="62"/>
    </row>
    <row r="156" spans="1:12" ht="18" customHeight="1" x14ac:dyDescent="0.25">
      <c r="A156" s="37" t="s">
        <v>6</v>
      </c>
      <c r="B156" s="31" t="s">
        <v>91</v>
      </c>
      <c r="C156" s="31" t="s">
        <v>534</v>
      </c>
      <c r="D156" s="56" t="s">
        <v>545</v>
      </c>
      <c r="E156" s="61"/>
      <c r="F156" s="59"/>
      <c r="G156" s="63"/>
      <c r="H156" s="60"/>
      <c r="I156" s="61"/>
      <c r="J156" s="59"/>
      <c r="K156" s="60"/>
      <c r="L156" s="62"/>
    </row>
    <row r="157" spans="1:12" ht="18" customHeight="1" x14ac:dyDescent="0.25">
      <c r="A157" s="37" t="s">
        <v>6</v>
      </c>
      <c r="B157" s="31" t="s">
        <v>91</v>
      </c>
      <c r="C157" s="31" t="s">
        <v>535</v>
      </c>
      <c r="D157" s="56" t="s">
        <v>545</v>
      </c>
      <c r="E157" s="61"/>
      <c r="F157" s="59"/>
      <c r="G157" s="63"/>
      <c r="H157" s="60"/>
      <c r="I157" s="61"/>
      <c r="J157" s="59"/>
      <c r="K157" s="60"/>
      <c r="L157" s="62"/>
    </row>
    <row r="158" spans="1:12" ht="18" customHeight="1" x14ac:dyDescent="0.25">
      <c r="A158" s="37" t="s">
        <v>6</v>
      </c>
      <c r="B158" s="31" t="s">
        <v>91</v>
      </c>
      <c r="C158" s="31" t="s">
        <v>536</v>
      </c>
      <c r="D158" s="56" t="s">
        <v>545</v>
      </c>
      <c r="E158" s="61"/>
      <c r="F158" s="59"/>
      <c r="G158" s="63"/>
      <c r="H158" s="60"/>
      <c r="I158" s="61"/>
      <c r="J158" s="59"/>
      <c r="K158" s="60"/>
      <c r="L158" s="62"/>
    </row>
    <row r="159" spans="1:12" ht="18" customHeight="1" x14ac:dyDescent="0.25">
      <c r="A159" s="37" t="s">
        <v>6</v>
      </c>
      <c r="B159" s="31" t="s">
        <v>91</v>
      </c>
      <c r="C159" s="31" t="s">
        <v>537</v>
      </c>
      <c r="D159" s="56" t="s">
        <v>545</v>
      </c>
      <c r="E159" s="61"/>
      <c r="F159" s="59"/>
      <c r="G159" s="63"/>
      <c r="H159" s="60"/>
      <c r="I159" s="61"/>
      <c r="J159" s="59"/>
      <c r="K159" s="60"/>
      <c r="L159" s="62"/>
    </row>
    <row r="160" spans="1:12" ht="18" customHeight="1" x14ac:dyDescent="0.25">
      <c r="A160" s="37" t="s">
        <v>6</v>
      </c>
      <c r="B160" s="31" t="s">
        <v>91</v>
      </c>
      <c r="C160" s="31" t="s">
        <v>538</v>
      </c>
      <c r="D160" s="56" t="s">
        <v>545</v>
      </c>
      <c r="E160" s="61"/>
      <c r="F160" s="59"/>
      <c r="G160" s="63"/>
      <c r="H160" s="60"/>
      <c r="I160" s="61"/>
      <c r="J160" s="59"/>
      <c r="K160" s="60"/>
      <c r="L160" s="62"/>
    </row>
    <row r="161" spans="1:12" ht="18" customHeight="1" x14ac:dyDescent="0.25">
      <c r="A161" s="37" t="s">
        <v>6</v>
      </c>
      <c r="B161" s="31" t="s">
        <v>91</v>
      </c>
      <c r="C161" s="31" t="s">
        <v>539</v>
      </c>
      <c r="D161" s="56" t="s">
        <v>545</v>
      </c>
      <c r="E161" s="61"/>
      <c r="F161" s="59"/>
      <c r="G161" s="63"/>
      <c r="H161" s="60"/>
      <c r="I161" s="61"/>
      <c r="J161" s="59"/>
      <c r="K161" s="60"/>
      <c r="L161" s="62"/>
    </row>
    <row r="162" spans="1:12" ht="18" customHeight="1" x14ac:dyDescent="0.25">
      <c r="A162" s="37" t="s">
        <v>6</v>
      </c>
      <c r="B162" s="31" t="s">
        <v>91</v>
      </c>
      <c r="C162" s="31" t="s">
        <v>540</v>
      </c>
      <c r="D162" s="56" t="s">
        <v>545</v>
      </c>
      <c r="E162" s="61"/>
      <c r="F162" s="59"/>
      <c r="G162" s="63"/>
      <c r="H162" s="60"/>
      <c r="I162" s="61"/>
      <c r="J162" s="59"/>
      <c r="K162" s="60"/>
      <c r="L162" s="62"/>
    </row>
    <row r="163" spans="1:12" ht="18" customHeight="1" x14ac:dyDescent="0.25">
      <c r="A163" s="37" t="s">
        <v>6</v>
      </c>
      <c r="B163" s="31" t="s">
        <v>91</v>
      </c>
      <c r="C163" s="31" t="s">
        <v>541</v>
      </c>
      <c r="D163" s="56" t="s">
        <v>545</v>
      </c>
      <c r="E163" s="61"/>
      <c r="F163" s="59"/>
      <c r="G163" s="63"/>
      <c r="H163" s="60"/>
      <c r="I163" s="61"/>
      <c r="J163" s="59"/>
      <c r="K163" s="60"/>
      <c r="L163" s="62"/>
    </row>
    <row r="164" spans="1:12" ht="18" customHeight="1" x14ac:dyDescent="0.25">
      <c r="A164" s="37" t="s">
        <v>6</v>
      </c>
      <c r="B164" s="31" t="s">
        <v>96</v>
      </c>
      <c r="C164" s="31" t="s">
        <v>534</v>
      </c>
      <c r="D164" s="56" t="s">
        <v>545</v>
      </c>
      <c r="E164" s="61"/>
      <c r="F164" s="59"/>
      <c r="G164" s="63"/>
      <c r="H164" s="60"/>
      <c r="I164" s="61"/>
      <c r="J164" s="59"/>
      <c r="K164" s="60"/>
      <c r="L164" s="62"/>
    </row>
    <row r="165" spans="1:12" ht="18" customHeight="1" x14ac:dyDescent="0.25">
      <c r="A165" s="37" t="s">
        <v>6</v>
      </c>
      <c r="B165" s="31" t="s">
        <v>96</v>
      </c>
      <c r="C165" s="31" t="s">
        <v>535</v>
      </c>
      <c r="D165" s="56" t="s">
        <v>545</v>
      </c>
      <c r="E165" s="61"/>
      <c r="F165" s="59"/>
      <c r="G165" s="63"/>
      <c r="H165" s="60"/>
      <c r="I165" s="61"/>
      <c r="J165" s="59"/>
      <c r="K165" s="60"/>
      <c r="L165" s="62"/>
    </row>
    <row r="166" spans="1:12" ht="18" customHeight="1" x14ac:dyDescent="0.25">
      <c r="A166" s="37" t="s">
        <v>6</v>
      </c>
      <c r="B166" s="31" t="s">
        <v>96</v>
      </c>
      <c r="C166" s="31" t="s">
        <v>536</v>
      </c>
      <c r="D166" s="56" t="s">
        <v>545</v>
      </c>
      <c r="E166" s="61"/>
      <c r="F166" s="59"/>
      <c r="G166" s="63"/>
      <c r="H166" s="60"/>
      <c r="I166" s="61"/>
      <c r="J166" s="59"/>
      <c r="K166" s="60"/>
      <c r="L166" s="62"/>
    </row>
    <row r="167" spans="1:12" ht="18" customHeight="1" x14ac:dyDescent="0.25">
      <c r="A167" s="37" t="s">
        <v>6</v>
      </c>
      <c r="B167" s="31" t="s">
        <v>96</v>
      </c>
      <c r="C167" s="31" t="s">
        <v>542</v>
      </c>
      <c r="D167" s="56" t="s">
        <v>545</v>
      </c>
      <c r="E167" s="61"/>
      <c r="F167" s="59"/>
      <c r="G167" s="63"/>
      <c r="H167" s="60"/>
      <c r="I167" s="61"/>
      <c r="J167" s="59"/>
      <c r="K167" s="60"/>
      <c r="L167" s="62"/>
    </row>
    <row r="168" spans="1:12" ht="18" customHeight="1" x14ac:dyDescent="0.25">
      <c r="A168" s="37" t="s">
        <v>6</v>
      </c>
      <c r="B168" s="31" t="s">
        <v>96</v>
      </c>
      <c r="C168" s="31" t="s">
        <v>543</v>
      </c>
      <c r="D168" s="56" t="s">
        <v>545</v>
      </c>
      <c r="E168" s="61"/>
      <c r="F168" s="59"/>
      <c r="G168" s="63"/>
      <c r="H168" s="60"/>
      <c r="I168" s="61"/>
      <c r="J168" s="59"/>
      <c r="K168" s="60"/>
      <c r="L168" s="62"/>
    </row>
    <row r="169" spans="1:12" ht="18" customHeight="1" x14ac:dyDescent="0.25">
      <c r="A169" s="37" t="s">
        <v>6</v>
      </c>
      <c r="B169" s="31" t="s">
        <v>96</v>
      </c>
      <c r="C169" s="31" t="s">
        <v>539</v>
      </c>
      <c r="D169" s="56" t="s">
        <v>545</v>
      </c>
      <c r="E169" s="61"/>
      <c r="F169" s="59"/>
      <c r="G169" s="63"/>
      <c r="H169" s="60"/>
      <c r="I169" s="61"/>
      <c r="J169" s="59"/>
      <c r="K169" s="60"/>
      <c r="L169" s="62"/>
    </row>
    <row r="170" spans="1:12" ht="18" customHeight="1" x14ac:dyDescent="0.25">
      <c r="A170" s="37" t="s">
        <v>6</v>
      </c>
      <c r="B170" s="31" t="s">
        <v>96</v>
      </c>
      <c r="C170" s="31" t="s">
        <v>378</v>
      </c>
      <c r="D170" s="56" t="s">
        <v>524</v>
      </c>
      <c r="E170" s="61"/>
      <c r="F170" s="59"/>
      <c r="G170" s="63"/>
      <c r="H170" s="60"/>
      <c r="I170" s="61"/>
      <c r="J170" s="59"/>
      <c r="K170" s="60"/>
      <c r="L170" s="62"/>
    </row>
    <row r="171" spans="1:12" ht="18" customHeight="1" x14ac:dyDescent="0.25">
      <c r="A171" s="37" t="s">
        <v>6</v>
      </c>
      <c r="B171" s="31" t="s">
        <v>96</v>
      </c>
      <c r="C171" s="31" t="s">
        <v>377</v>
      </c>
      <c r="D171" s="56" t="s">
        <v>524</v>
      </c>
      <c r="E171" s="61"/>
      <c r="F171" s="59"/>
      <c r="G171" s="63"/>
      <c r="H171" s="60"/>
      <c r="I171" s="61"/>
      <c r="J171" s="59"/>
      <c r="K171" s="60"/>
      <c r="L171" s="62"/>
    </row>
    <row r="172" spans="1:12" ht="18" customHeight="1" x14ac:dyDescent="0.25">
      <c r="A172" s="37" t="s">
        <v>6</v>
      </c>
      <c r="B172" s="31" t="s">
        <v>91</v>
      </c>
      <c r="C172" s="31" t="s">
        <v>376</v>
      </c>
      <c r="D172" s="56" t="s">
        <v>544</v>
      </c>
      <c r="E172" s="61"/>
      <c r="F172" s="59"/>
      <c r="G172" s="63"/>
      <c r="H172" s="60"/>
      <c r="I172" s="61"/>
      <c r="J172" s="59"/>
      <c r="K172" s="60"/>
      <c r="L172" s="62"/>
    </row>
    <row r="173" spans="1:12" ht="18" customHeight="1" x14ac:dyDescent="0.25">
      <c r="A173" s="37" t="s">
        <v>6</v>
      </c>
      <c r="B173" s="31" t="s">
        <v>96</v>
      </c>
      <c r="C173" s="31" t="s">
        <v>376</v>
      </c>
      <c r="D173" s="56" t="s">
        <v>544</v>
      </c>
      <c r="E173" s="61"/>
      <c r="F173" s="59"/>
      <c r="G173" s="63"/>
      <c r="H173" s="60"/>
      <c r="I173" s="61"/>
      <c r="J173" s="59"/>
      <c r="K173" s="60"/>
      <c r="L173" s="62"/>
    </row>
    <row r="174" spans="1:12" ht="18" customHeight="1" x14ac:dyDescent="0.25">
      <c r="A174" s="37" t="s">
        <v>48</v>
      </c>
      <c r="B174" s="31" t="s">
        <v>91</v>
      </c>
      <c r="C174" s="31" t="s">
        <v>379</v>
      </c>
      <c r="D174" s="56" t="s">
        <v>556</v>
      </c>
      <c r="E174" s="61"/>
      <c r="F174" s="59"/>
      <c r="G174" s="63"/>
      <c r="H174" s="60"/>
      <c r="I174" s="61"/>
      <c r="J174" s="59"/>
      <c r="K174" s="60"/>
      <c r="L174" s="62"/>
    </row>
    <row r="175" spans="1:12" ht="18" customHeight="1" x14ac:dyDescent="0.25">
      <c r="A175" s="37" t="s">
        <v>48</v>
      </c>
      <c r="B175" s="31" t="s">
        <v>91</v>
      </c>
      <c r="C175" s="31" t="s">
        <v>380</v>
      </c>
      <c r="D175" s="56" t="s">
        <v>556</v>
      </c>
      <c r="E175" s="61"/>
      <c r="F175" s="59"/>
      <c r="G175" s="63"/>
      <c r="H175" s="60"/>
      <c r="I175" s="61"/>
      <c r="J175" s="59"/>
      <c r="K175" s="60"/>
      <c r="L175" s="62"/>
    </row>
    <row r="176" spans="1:12" ht="18" customHeight="1" x14ac:dyDescent="0.25">
      <c r="A176" s="37" t="s">
        <v>48</v>
      </c>
      <c r="B176" s="31" t="s">
        <v>91</v>
      </c>
      <c r="C176" s="31" t="s">
        <v>381</v>
      </c>
      <c r="D176" s="56" t="s">
        <v>556</v>
      </c>
      <c r="E176" s="61"/>
      <c r="F176" s="59"/>
      <c r="G176" s="63"/>
      <c r="H176" s="60"/>
      <c r="I176" s="61"/>
      <c r="J176" s="59"/>
      <c r="K176" s="60"/>
      <c r="L176" s="62"/>
    </row>
    <row r="177" spans="1:12" ht="18" customHeight="1" x14ac:dyDescent="0.25">
      <c r="A177" s="37" t="s">
        <v>48</v>
      </c>
      <c r="B177" s="31" t="s">
        <v>91</v>
      </c>
      <c r="C177" s="31" t="s">
        <v>382</v>
      </c>
      <c r="D177" s="56" t="s">
        <v>556</v>
      </c>
      <c r="E177" s="61"/>
      <c r="F177" s="59"/>
      <c r="G177" s="63"/>
      <c r="H177" s="60"/>
      <c r="I177" s="61"/>
      <c r="J177" s="59"/>
      <c r="K177" s="60"/>
      <c r="L177" s="62"/>
    </row>
    <row r="178" spans="1:12" ht="18" customHeight="1" x14ac:dyDescent="0.25">
      <c r="A178" s="37" t="s">
        <v>48</v>
      </c>
      <c r="B178" s="31" t="s">
        <v>91</v>
      </c>
      <c r="C178" s="31" t="s">
        <v>383</v>
      </c>
      <c r="D178" s="56" t="s">
        <v>556</v>
      </c>
      <c r="E178" s="61"/>
      <c r="F178" s="59"/>
      <c r="G178" s="63"/>
      <c r="H178" s="60"/>
      <c r="I178" s="61"/>
      <c r="J178" s="59"/>
      <c r="K178" s="60"/>
      <c r="L178" s="62"/>
    </row>
    <row r="179" spans="1:12" ht="18" customHeight="1" x14ac:dyDescent="0.25">
      <c r="A179" s="37" t="s">
        <v>48</v>
      </c>
      <c r="B179" s="31" t="s">
        <v>91</v>
      </c>
      <c r="C179" s="31" t="s">
        <v>384</v>
      </c>
      <c r="D179" s="56" t="s">
        <v>556</v>
      </c>
      <c r="E179" s="61"/>
      <c r="F179" s="59"/>
      <c r="G179" s="63"/>
      <c r="H179" s="60"/>
      <c r="I179" s="61"/>
      <c r="J179" s="59"/>
      <c r="K179" s="60"/>
      <c r="L179" s="62"/>
    </row>
    <row r="180" spans="1:12" ht="18" customHeight="1" x14ac:dyDescent="0.25">
      <c r="A180" s="37" t="s">
        <v>48</v>
      </c>
      <c r="B180" s="31" t="s">
        <v>91</v>
      </c>
      <c r="C180" s="31" t="s">
        <v>385</v>
      </c>
      <c r="D180" s="56" t="s">
        <v>556</v>
      </c>
      <c r="E180" s="61"/>
      <c r="F180" s="59"/>
      <c r="G180" s="63"/>
      <c r="H180" s="60"/>
      <c r="I180" s="61"/>
      <c r="J180" s="59"/>
      <c r="K180" s="60"/>
      <c r="L180" s="62"/>
    </row>
    <row r="181" spans="1:12" ht="18" customHeight="1" x14ac:dyDescent="0.25">
      <c r="A181" s="37" t="s">
        <v>48</v>
      </c>
      <c r="B181" s="31" t="s">
        <v>96</v>
      </c>
      <c r="C181" s="31" t="s">
        <v>386</v>
      </c>
      <c r="D181" s="56" t="s">
        <v>556</v>
      </c>
      <c r="E181" s="61"/>
      <c r="F181" s="59"/>
      <c r="G181" s="63"/>
      <c r="H181" s="60"/>
      <c r="I181" s="61"/>
      <c r="J181" s="59"/>
      <c r="K181" s="60"/>
      <c r="L181" s="62"/>
    </row>
    <row r="182" spans="1:12" ht="18" customHeight="1" x14ac:dyDescent="0.25">
      <c r="A182" s="37" t="s">
        <v>48</v>
      </c>
      <c r="B182" s="31" t="s">
        <v>96</v>
      </c>
      <c r="C182" s="31" t="s">
        <v>387</v>
      </c>
      <c r="D182" s="56" t="s">
        <v>556</v>
      </c>
      <c r="E182" s="61"/>
      <c r="F182" s="59"/>
      <c r="G182" s="63"/>
      <c r="H182" s="60"/>
      <c r="I182" s="61"/>
      <c r="J182" s="59"/>
      <c r="K182" s="60"/>
      <c r="L182" s="62"/>
    </row>
    <row r="183" spans="1:12" ht="18" customHeight="1" x14ac:dyDescent="0.25">
      <c r="A183" s="37" t="s">
        <v>48</v>
      </c>
      <c r="B183" s="31" t="s">
        <v>96</v>
      </c>
      <c r="C183" s="31" t="s">
        <v>388</v>
      </c>
      <c r="D183" s="56" t="s">
        <v>556</v>
      </c>
      <c r="E183" s="61"/>
      <c r="F183" s="59"/>
      <c r="G183" s="63"/>
      <c r="H183" s="60"/>
      <c r="I183" s="61"/>
      <c r="J183" s="59"/>
      <c r="K183" s="60"/>
      <c r="L183" s="62"/>
    </row>
    <row r="184" spans="1:12" ht="18" customHeight="1" x14ac:dyDescent="0.25">
      <c r="A184" s="37" t="s">
        <v>48</v>
      </c>
      <c r="B184" s="31" t="s">
        <v>96</v>
      </c>
      <c r="C184" s="31" t="s">
        <v>389</v>
      </c>
      <c r="D184" s="56" t="s">
        <v>556</v>
      </c>
      <c r="E184" s="61"/>
      <c r="F184" s="59"/>
      <c r="G184" s="63"/>
      <c r="H184" s="60"/>
      <c r="I184" s="61"/>
      <c r="J184" s="59"/>
      <c r="K184" s="60"/>
      <c r="L184" s="62"/>
    </row>
    <row r="185" spans="1:12" ht="18" customHeight="1" x14ac:dyDescent="0.25">
      <c r="A185" s="37" t="s">
        <v>48</v>
      </c>
      <c r="B185" s="31" t="s">
        <v>96</v>
      </c>
      <c r="C185" s="31" t="s">
        <v>390</v>
      </c>
      <c r="D185" s="56" t="s">
        <v>556</v>
      </c>
      <c r="E185" s="61"/>
      <c r="F185" s="59"/>
      <c r="G185" s="63"/>
      <c r="H185" s="60"/>
      <c r="I185" s="61"/>
      <c r="J185" s="59"/>
      <c r="K185" s="60"/>
      <c r="L185" s="62"/>
    </row>
    <row r="186" spans="1:12" ht="18" customHeight="1" x14ac:dyDescent="0.25">
      <c r="A186" s="37" t="s">
        <v>48</v>
      </c>
      <c r="B186" s="31" t="s">
        <v>96</v>
      </c>
      <c r="C186" s="31" t="s">
        <v>391</v>
      </c>
      <c r="D186" s="56" t="s">
        <v>556</v>
      </c>
      <c r="E186" s="61"/>
      <c r="F186" s="59"/>
      <c r="G186" s="63"/>
      <c r="H186" s="60"/>
      <c r="I186" s="61"/>
      <c r="J186" s="59"/>
      <c r="K186" s="60"/>
      <c r="L186" s="62"/>
    </row>
    <row r="187" spans="1:12" ht="18" customHeight="1" x14ac:dyDescent="0.25">
      <c r="A187" s="37" t="s">
        <v>48</v>
      </c>
      <c r="B187" s="31" t="s">
        <v>96</v>
      </c>
      <c r="C187" s="31" t="s">
        <v>392</v>
      </c>
      <c r="D187" s="56" t="s">
        <v>556</v>
      </c>
      <c r="E187" s="61"/>
      <c r="F187" s="59"/>
      <c r="G187" s="63"/>
      <c r="H187" s="60"/>
      <c r="I187" s="61"/>
      <c r="J187" s="59"/>
      <c r="K187" s="60"/>
      <c r="L187" s="62"/>
    </row>
    <row r="188" spans="1:12" ht="18" customHeight="1" x14ac:dyDescent="0.25">
      <c r="A188" s="37" t="s">
        <v>49</v>
      </c>
      <c r="B188" s="31" t="s">
        <v>91</v>
      </c>
      <c r="C188" s="31" t="s">
        <v>393</v>
      </c>
      <c r="D188" s="56" t="s">
        <v>524</v>
      </c>
      <c r="E188" s="61"/>
      <c r="F188" s="59"/>
      <c r="G188" s="63"/>
      <c r="H188" s="60"/>
      <c r="I188" s="61"/>
      <c r="J188" s="59"/>
      <c r="K188" s="60"/>
      <c r="L188" s="62"/>
    </row>
    <row r="189" spans="1:12" ht="18" customHeight="1" x14ac:dyDescent="0.25">
      <c r="A189" s="37" t="s">
        <v>49</v>
      </c>
      <c r="B189" s="31" t="s">
        <v>96</v>
      </c>
      <c r="C189" s="31" t="s">
        <v>394</v>
      </c>
      <c r="D189" s="56" t="s">
        <v>524</v>
      </c>
      <c r="E189" s="61"/>
      <c r="F189" s="59"/>
      <c r="G189" s="63"/>
      <c r="H189" s="60"/>
      <c r="I189" s="61"/>
      <c r="J189" s="59"/>
      <c r="K189" s="60"/>
      <c r="L189" s="62"/>
    </row>
    <row r="190" spans="1:12" ht="18" customHeight="1" x14ac:dyDescent="0.25">
      <c r="A190" s="37" t="s">
        <v>50</v>
      </c>
      <c r="B190" s="31" t="s">
        <v>91</v>
      </c>
      <c r="C190" s="31" t="s">
        <v>393</v>
      </c>
      <c r="D190" s="56" t="s">
        <v>525</v>
      </c>
      <c r="E190" s="61"/>
      <c r="F190" s="59"/>
      <c r="G190" s="63"/>
      <c r="H190" s="60"/>
      <c r="I190" s="61"/>
      <c r="J190" s="59"/>
      <c r="K190" s="60"/>
      <c r="L190" s="62"/>
    </row>
    <row r="191" spans="1:12" ht="18" customHeight="1" x14ac:dyDescent="0.25">
      <c r="A191" s="37" t="s">
        <v>50</v>
      </c>
      <c r="B191" s="31" t="s">
        <v>96</v>
      </c>
      <c r="C191" s="31" t="s">
        <v>394</v>
      </c>
      <c r="D191" s="56" t="s">
        <v>525</v>
      </c>
      <c r="E191" s="61"/>
      <c r="F191" s="59"/>
      <c r="G191" s="63"/>
      <c r="H191" s="60"/>
      <c r="I191" s="61"/>
      <c r="J191" s="59"/>
      <c r="K191" s="60"/>
      <c r="L191" s="62"/>
    </row>
    <row r="192" spans="1:12" ht="18" customHeight="1" x14ac:dyDescent="0.25">
      <c r="A192" s="37" t="s">
        <v>51</v>
      </c>
      <c r="B192" s="31" t="s">
        <v>91</v>
      </c>
      <c r="C192" s="31" t="s">
        <v>395</v>
      </c>
      <c r="D192" s="56" t="s">
        <v>526</v>
      </c>
      <c r="E192" s="61"/>
      <c r="F192" s="59"/>
      <c r="G192" s="63"/>
      <c r="H192" s="60"/>
      <c r="I192" s="61"/>
      <c r="J192" s="59"/>
      <c r="K192" s="60"/>
      <c r="L192" s="62"/>
    </row>
    <row r="193" spans="1:12" ht="18" customHeight="1" x14ac:dyDescent="0.25">
      <c r="A193" s="37" t="s">
        <v>51</v>
      </c>
      <c r="B193" s="31" t="s">
        <v>91</v>
      </c>
      <c r="C193" s="31" t="s">
        <v>396</v>
      </c>
      <c r="D193" s="56" t="s">
        <v>526</v>
      </c>
      <c r="E193" s="61"/>
      <c r="F193" s="59"/>
      <c r="G193" s="63"/>
      <c r="H193" s="60"/>
      <c r="I193" s="61"/>
      <c r="J193" s="59"/>
      <c r="K193" s="60"/>
      <c r="L193" s="62"/>
    </row>
    <row r="194" spans="1:12" ht="18" customHeight="1" x14ac:dyDescent="0.25">
      <c r="A194" s="37" t="s">
        <v>51</v>
      </c>
      <c r="B194" s="31" t="s">
        <v>91</v>
      </c>
      <c r="C194" s="31" t="s">
        <v>397</v>
      </c>
      <c r="D194" s="56" t="s">
        <v>526</v>
      </c>
      <c r="E194" s="61"/>
      <c r="F194" s="59"/>
      <c r="G194" s="63"/>
      <c r="H194" s="60"/>
      <c r="I194" s="61"/>
      <c r="J194" s="59"/>
      <c r="K194" s="60"/>
      <c r="L194" s="62"/>
    </row>
    <row r="195" spans="1:12" ht="18" customHeight="1" x14ac:dyDescent="0.25">
      <c r="A195" s="37" t="s">
        <v>51</v>
      </c>
      <c r="B195" s="31" t="s">
        <v>91</v>
      </c>
      <c r="C195" s="31" t="s">
        <v>398</v>
      </c>
      <c r="D195" s="56" t="s">
        <v>526</v>
      </c>
      <c r="E195" s="61"/>
      <c r="F195" s="59"/>
      <c r="G195" s="63"/>
      <c r="H195" s="60"/>
      <c r="I195" s="61"/>
      <c r="J195" s="59"/>
      <c r="K195" s="60"/>
      <c r="L195" s="62"/>
    </row>
    <row r="196" spans="1:12" ht="18" customHeight="1" x14ac:dyDescent="0.25">
      <c r="A196" s="37" t="s">
        <v>51</v>
      </c>
      <c r="B196" s="31" t="s">
        <v>91</v>
      </c>
      <c r="C196" s="31" t="s">
        <v>399</v>
      </c>
      <c r="D196" s="56" t="s">
        <v>526</v>
      </c>
      <c r="E196" s="61"/>
      <c r="F196" s="59"/>
      <c r="G196" s="63"/>
      <c r="H196" s="60"/>
      <c r="I196" s="61"/>
      <c r="J196" s="59"/>
      <c r="K196" s="60"/>
      <c r="L196" s="62"/>
    </row>
    <row r="197" spans="1:12" ht="18" customHeight="1" x14ac:dyDescent="0.25">
      <c r="A197" s="37" t="s">
        <v>51</v>
      </c>
      <c r="B197" s="31" t="s">
        <v>91</v>
      </c>
      <c r="C197" s="31" t="s">
        <v>400</v>
      </c>
      <c r="D197" s="56" t="s">
        <v>526</v>
      </c>
      <c r="E197" s="61"/>
      <c r="F197" s="59"/>
      <c r="G197" s="63"/>
      <c r="H197" s="60"/>
      <c r="I197" s="61"/>
      <c r="J197" s="59"/>
      <c r="K197" s="60"/>
      <c r="L197" s="62"/>
    </row>
    <row r="198" spans="1:12" ht="18" customHeight="1" x14ac:dyDescent="0.25">
      <c r="A198" s="37" t="s">
        <v>51</v>
      </c>
      <c r="B198" s="31" t="s">
        <v>91</v>
      </c>
      <c r="C198" s="31" t="s">
        <v>401</v>
      </c>
      <c r="D198" s="56" t="s">
        <v>526</v>
      </c>
      <c r="E198" s="61"/>
      <c r="F198" s="59"/>
      <c r="G198" s="63"/>
      <c r="H198" s="60"/>
      <c r="I198" s="61"/>
      <c r="J198" s="59"/>
      <c r="K198" s="60"/>
      <c r="L198" s="62"/>
    </row>
    <row r="199" spans="1:12" ht="18" customHeight="1" x14ac:dyDescent="0.25">
      <c r="A199" s="37" t="s">
        <v>51</v>
      </c>
      <c r="B199" s="31" t="s">
        <v>96</v>
      </c>
      <c r="C199" s="31" t="s">
        <v>402</v>
      </c>
      <c r="D199" s="56" t="s">
        <v>526</v>
      </c>
      <c r="E199" s="61"/>
      <c r="F199" s="59"/>
      <c r="G199" s="63"/>
      <c r="H199" s="60"/>
      <c r="I199" s="61"/>
      <c r="J199" s="59"/>
      <c r="K199" s="60"/>
      <c r="L199" s="62"/>
    </row>
    <row r="200" spans="1:12" ht="18" customHeight="1" x14ac:dyDescent="0.25">
      <c r="A200" s="37" t="s">
        <v>51</v>
      </c>
      <c r="B200" s="31" t="s">
        <v>96</v>
      </c>
      <c r="C200" s="31" t="s">
        <v>403</v>
      </c>
      <c r="D200" s="56" t="s">
        <v>526</v>
      </c>
      <c r="E200" s="61"/>
      <c r="F200" s="59"/>
      <c r="G200" s="63"/>
      <c r="H200" s="60"/>
      <c r="I200" s="61"/>
      <c r="J200" s="59"/>
      <c r="K200" s="60"/>
      <c r="L200" s="62"/>
    </row>
    <row r="201" spans="1:12" ht="18" customHeight="1" x14ac:dyDescent="0.25">
      <c r="A201" s="37" t="s">
        <v>51</v>
      </c>
      <c r="B201" s="31" t="s">
        <v>96</v>
      </c>
      <c r="C201" s="31" t="s">
        <v>404</v>
      </c>
      <c r="D201" s="56" t="s">
        <v>526</v>
      </c>
      <c r="E201" s="61"/>
      <c r="F201" s="59"/>
      <c r="G201" s="63"/>
      <c r="H201" s="60"/>
      <c r="I201" s="61"/>
      <c r="J201" s="59"/>
      <c r="K201" s="60"/>
      <c r="L201" s="62"/>
    </row>
    <row r="202" spans="1:12" ht="18" customHeight="1" x14ac:dyDescent="0.25">
      <c r="A202" s="37" t="s">
        <v>51</v>
      </c>
      <c r="B202" s="31" t="s">
        <v>96</v>
      </c>
      <c r="C202" s="31" t="s">
        <v>405</v>
      </c>
      <c r="D202" s="56" t="s">
        <v>526</v>
      </c>
      <c r="E202" s="61"/>
      <c r="F202" s="59"/>
      <c r="G202" s="63"/>
      <c r="H202" s="60"/>
      <c r="I202" s="61"/>
      <c r="J202" s="59"/>
      <c r="K202" s="60"/>
      <c r="L202" s="62"/>
    </row>
    <row r="203" spans="1:12" ht="18" customHeight="1" x14ac:dyDescent="0.25">
      <c r="A203" s="37" t="s">
        <v>51</v>
      </c>
      <c r="B203" s="31" t="s">
        <v>96</v>
      </c>
      <c r="C203" s="31" t="s">
        <v>406</v>
      </c>
      <c r="D203" s="56" t="s">
        <v>526</v>
      </c>
      <c r="E203" s="61"/>
      <c r="F203" s="59"/>
      <c r="G203" s="63"/>
      <c r="H203" s="60"/>
      <c r="I203" s="61"/>
      <c r="J203" s="59"/>
      <c r="K203" s="60"/>
      <c r="L203" s="62"/>
    </row>
    <row r="204" spans="1:12" ht="18" customHeight="1" x14ac:dyDescent="0.25">
      <c r="A204" s="37" t="s">
        <v>51</v>
      </c>
      <c r="B204" s="31" t="s">
        <v>96</v>
      </c>
      <c r="C204" s="31" t="s">
        <v>407</v>
      </c>
      <c r="D204" s="56" t="s">
        <v>526</v>
      </c>
      <c r="E204" s="61"/>
      <c r="F204" s="59"/>
      <c r="G204" s="63"/>
      <c r="H204" s="60"/>
      <c r="I204" s="61"/>
      <c r="J204" s="59"/>
      <c r="K204" s="60"/>
      <c r="L204" s="62"/>
    </row>
    <row r="205" spans="1:12" ht="18" customHeight="1" x14ac:dyDescent="0.25">
      <c r="A205" s="37" t="s">
        <v>51</v>
      </c>
      <c r="B205" s="31" t="s">
        <v>96</v>
      </c>
      <c r="C205" s="31" t="s">
        <v>408</v>
      </c>
      <c r="D205" s="56" t="s">
        <v>526</v>
      </c>
      <c r="E205" s="61"/>
      <c r="F205" s="59"/>
      <c r="G205" s="63"/>
      <c r="H205" s="60"/>
      <c r="I205" s="61"/>
      <c r="J205" s="59"/>
      <c r="K205" s="60"/>
      <c r="L205" s="62"/>
    </row>
    <row r="206" spans="1:12" ht="18" customHeight="1" x14ac:dyDescent="0.25">
      <c r="A206" s="37" t="s">
        <v>51</v>
      </c>
      <c r="B206" s="31" t="s">
        <v>99</v>
      </c>
      <c r="C206" s="31" t="s">
        <v>409</v>
      </c>
      <c r="D206" s="56" t="s">
        <v>526</v>
      </c>
      <c r="E206" s="61"/>
      <c r="F206" s="59"/>
      <c r="G206" s="63"/>
      <c r="H206" s="60"/>
      <c r="I206" s="61"/>
      <c r="J206" s="59"/>
      <c r="K206" s="60"/>
      <c r="L206" s="62"/>
    </row>
    <row r="207" spans="1:12" ht="18" customHeight="1" x14ac:dyDescent="0.25">
      <c r="A207" s="37" t="s">
        <v>52</v>
      </c>
      <c r="B207" s="31" t="s">
        <v>91</v>
      </c>
      <c r="C207" s="31" t="s">
        <v>410</v>
      </c>
      <c r="D207" s="56" t="s">
        <v>527</v>
      </c>
      <c r="E207" s="61"/>
      <c r="F207" s="59"/>
      <c r="G207" s="63"/>
      <c r="H207" s="60"/>
      <c r="I207" s="61"/>
      <c r="J207" s="59"/>
      <c r="K207" s="60"/>
      <c r="L207" s="62"/>
    </row>
    <row r="208" spans="1:12" ht="18" customHeight="1" x14ac:dyDescent="0.25">
      <c r="A208" s="37" t="s">
        <v>52</v>
      </c>
      <c r="B208" s="31" t="s">
        <v>91</v>
      </c>
      <c r="C208" s="31" t="s">
        <v>411</v>
      </c>
      <c r="D208" s="56" t="s">
        <v>527</v>
      </c>
      <c r="E208" s="61"/>
      <c r="F208" s="59"/>
      <c r="G208" s="63"/>
      <c r="H208" s="60"/>
      <c r="I208" s="61"/>
      <c r="J208" s="59"/>
      <c r="K208" s="60"/>
      <c r="L208" s="62"/>
    </row>
    <row r="209" spans="1:12" ht="18" customHeight="1" x14ac:dyDescent="0.25">
      <c r="A209" s="37" t="s">
        <v>52</v>
      </c>
      <c r="B209" s="31" t="s">
        <v>91</v>
      </c>
      <c r="C209" s="31" t="s">
        <v>412</v>
      </c>
      <c r="D209" s="56" t="s">
        <v>527</v>
      </c>
      <c r="E209" s="61"/>
      <c r="F209" s="59"/>
      <c r="G209" s="63"/>
      <c r="H209" s="60"/>
      <c r="I209" s="61"/>
      <c r="J209" s="59"/>
      <c r="K209" s="60"/>
      <c r="L209" s="62"/>
    </row>
    <row r="210" spans="1:12" ht="18" customHeight="1" x14ac:dyDescent="0.25">
      <c r="A210" s="37" t="s">
        <v>52</v>
      </c>
      <c r="B210" s="31" t="s">
        <v>91</v>
      </c>
      <c r="C210" s="31" t="s">
        <v>413</v>
      </c>
      <c r="D210" s="56" t="s">
        <v>527</v>
      </c>
      <c r="E210" s="61"/>
      <c r="F210" s="59"/>
      <c r="G210" s="63"/>
      <c r="H210" s="60"/>
      <c r="I210" s="61"/>
      <c r="J210" s="59"/>
      <c r="K210" s="60"/>
      <c r="L210" s="62"/>
    </row>
    <row r="211" spans="1:12" ht="18" customHeight="1" x14ac:dyDescent="0.25">
      <c r="A211" s="37" t="s">
        <v>52</v>
      </c>
      <c r="B211" s="31" t="s">
        <v>96</v>
      </c>
      <c r="C211" s="31" t="s">
        <v>410</v>
      </c>
      <c r="D211" s="56" t="s">
        <v>527</v>
      </c>
      <c r="E211" s="61"/>
      <c r="F211" s="59"/>
      <c r="G211" s="63"/>
      <c r="H211" s="60"/>
      <c r="I211" s="61"/>
      <c r="J211" s="59"/>
      <c r="K211" s="60"/>
      <c r="L211" s="62"/>
    </row>
    <row r="212" spans="1:12" ht="18" customHeight="1" x14ac:dyDescent="0.25">
      <c r="A212" s="37" t="s">
        <v>52</v>
      </c>
      <c r="B212" s="31" t="s">
        <v>96</v>
      </c>
      <c r="C212" s="31" t="s">
        <v>411</v>
      </c>
      <c r="D212" s="56" t="s">
        <v>527</v>
      </c>
      <c r="E212" s="61"/>
      <c r="F212" s="59"/>
      <c r="G212" s="63"/>
      <c r="H212" s="60"/>
      <c r="I212" s="61"/>
      <c r="J212" s="59"/>
      <c r="K212" s="60"/>
      <c r="L212" s="62"/>
    </row>
    <row r="213" spans="1:12" ht="18" customHeight="1" x14ac:dyDescent="0.25">
      <c r="A213" s="37" t="s">
        <v>52</v>
      </c>
      <c r="B213" s="31" t="s">
        <v>96</v>
      </c>
      <c r="C213" s="31" t="s">
        <v>412</v>
      </c>
      <c r="D213" s="56" t="s">
        <v>527</v>
      </c>
      <c r="E213" s="61"/>
      <c r="F213" s="59"/>
      <c r="G213" s="63"/>
      <c r="H213" s="60"/>
      <c r="I213" s="61"/>
      <c r="J213" s="59"/>
      <c r="K213" s="60"/>
      <c r="L213" s="62"/>
    </row>
    <row r="214" spans="1:12" ht="18" customHeight="1" x14ac:dyDescent="0.25">
      <c r="A214" s="37" t="s">
        <v>52</v>
      </c>
      <c r="B214" s="31" t="s">
        <v>96</v>
      </c>
      <c r="C214" s="31" t="s">
        <v>413</v>
      </c>
      <c r="D214" s="56" t="s">
        <v>527</v>
      </c>
      <c r="E214" s="61"/>
      <c r="F214" s="59"/>
      <c r="G214" s="63"/>
      <c r="H214" s="60"/>
      <c r="I214" s="61"/>
      <c r="J214" s="59"/>
      <c r="K214" s="60"/>
      <c r="L214" s="62"/>
    </row>
    <row r="215" spans="1:12" ht="18" customHeight="1" x14ac:dyDescent="0.25">
      <c r="A215" s="37" t="s">
        <v>53</v>
      </c>
      <c r="B215" s="31" t="s">
        <v>91</v>
      </c>
      <c r="C215" s="31" t="s">
        <v>415</v>
      </c>
      <c r="D215" s="56" t="s">
        <v>554</v>
      </c>
      <c r="E215" s="61"/>
      <c r="F215" s="59"/>
      <c r="G215" s="63"/>
      <c r="H215" s="60"/>
      <c r="I215" s="61"/>
      <c r="J215" s="59"/>
      <c r="K215" s="60"/>
      <c r="L215" s="62"/>
    </row>
    <row r="216" spans="1:12" ht="18" customHeight="1" x14ac:dyDescent="0.25">
      <c r="A216" s="37" t="s">
        <v>53</v>
      </c>
      <c r="B216" s="31" t="s">
        <v>91</v>
      </c>
      <c r="C216" s="31" t="s">
        <v>416</v>
      </c>
      <c r="D216" s="56" t="s">
        <v>554</v>
      </c>
      <c r="E216" s="61"/>
      <c r="F216" s="59"/>
      <c r="G216" s="63"/>
      <c r="H216" s="60"/>
      <c r="I216" s="61"/>
      <c r="J216" s="59"/>
      <c r="K216" s="60"/>
      <c r="L216" s="62"/>
    </row>
    <row r="217" spans="1:12" ht="18" customHeight="1" x14ac:dyDescent="0.25">
      <c r="A217" s="37" t="s">
        <v>53</v>
      </c>
      <c r="B217" s="31" t="s">
        <v>91</v>
      </c>
      <c r="C217" s="31" t="s">
        <v>417</v>
      </c>
      <c r="D217" s="56" t="s">
        <v>554</v>
      </c>
      <c r="E217" s="61"/>
      <c r="F217" s="59"/>
      <c r="G217" s="63"/>
      <c r="H217" s="60"/>
      <c r="I217" s="61"/>
      <c r="J217" s="59"/>
      <c r="K217" s="60"/>
      <c r="L217" s="62"/>
    </row>
    <row r="218" spans="1:12" ht="18" customHeight="1" x14ac:dyDescent="0.25">
      <c r="A218" s="37" t="s">
        <v>53</v>
      </c>
      <c r="B218" s="31" t="s">
        <v>91</v>
      </c>
      <c r="C218" s="31" t="s">
        <v>418</v>
      </c>
      <c r="D218" s="56" t="s">
        <v>554</v>
      </c>
      <c r="E218" s="61"/>
      <c r="F218" s="59"/>
      <c r="G218" s="63"/>
      <c r="H218" s="60"/>
      <c r="I218" s="61"/>
      <c r="J218" s="59"/>
      <c r="K218" s="60"/>
      <c r="L218" s="62"/>
    </row>
    <row r="219" spans="1:12" ht="18" customHeight="1" x14ac:dyDescent="0.25">
      <c r="A219" s="37" t="s">
        <v>53</v>
      </c>
      <c r="B219" s="31" t="s">
        <v>91</v>
      </c>
      <c r="C219" s="31" t="s">
        <v>419</v>
      </c>
      <c r="D219" s="56" t="s">
        <v>554</v>
      </c>
      <c r="E219" s="61"/>
      <c r="F219" s="59"/>
      <c r="G219" s="63"/>
      <c r="H219" s="60"/>
      <c r="I219" s="61"/>
      <c r="J219" s="59"/>
      <c r="K219" s="60"/>
      <c r="L219" s="62"/>
    </row>
    <row r="220" spans="1:12" ht="18" customHeight="1" x14ac:dyDescent="0.25">
      <c r="A220" s="37" t="s">
        <v>53</v>
      </c>
      <c r="B220" s="31" t="s">
        <v>91</v>
      </c>
      <c r="C220" s="31" t="s">
        <v>420</v>
      </c>
      <c r="D220" s="56" t="s">
        <v>554</v>
      </c>
      <c r="E220" s="61"/>
      <c r="F220" s="59"/>
      <c r="G220" s="63"/>
      <c r="H220" s="60"/>
      <c r="I220" s="61"/>
      <c r="J220" s="59"/>
      <c r="K220" s="60"/>
      <c r="L220" s="62"/>
    </row>
    <row r="221" spans="1:12" ht="18" customHeight="1" x14ac:dyDescent="0.25">
      <c r="A221" s="37" t="s">
        <v>53</v>
      </c>
      <c r="B221" s="31" t="s">
        <v>91</v>
      </c>
      <c r="C221" s="31" t="s">
        <v>421</v>
      </c>
      <c r="D221" s="56" t="s">
        <v>554</v>
      </c>
      <c r="E221" s="61"/>
      <c r="F221" s="59"/>
      <c r="G221" s="63"/>
      <c r="H221" s="60"/>
      <c r="I221" s="61"/>
      <c r="J221" s="59"/>
      <c r="K221" s="60"/>
      <c r="L221" s="62"/>
    </row>
    <row r="222" spans="1:12" ht="18" customHeight="1" x14ac:dyDescent="0.25">
      <c r="A222" s="37" t="s">
        <v>53</v>
      </c>
      <c r="B222" s="31" t="s">
        <v>91</v>
      </c>
      <c r="C222" s="31" t="s">
        <v>422</v>
      </c>
      <c r="D222" s="56" t="s">
        <v>554</v>
      </c>
      <c r="E222" s="61"/>
      <c r="F222" s="59"/>
      <c r="G222" s="63"/>
      <c r="H222" s="60"/>
      <c r="I222" s="61"/>
      <c r="J222" s="59"/>
      <c r="K222" s="60"/>
      <c r="L222" s="62"/>
    </row>
    <row r="223" spans="1:12" ht="18" customHeight="1" x14ac:dyDescent="0.25">
      <c r="A223" s="37" t="s">
        <v>53</v>
      </c>
      <c r="B223" s="31" t="s">
        <v>91</v>
      </c>
      <c r="C223" s="31" t="s">
        <v>423</v>
      </c>
      <c r="D223" s="56" t="s">
        <v>554</v>
      </c>
      <c r="E223" s="61"/>
      <c r="F223" s="59"/>
      <c r="G223" s="63"/>
      <c r="H223" s="60"/>
      <c r="I223" s="61"/>
      <c r="J223" s="59"/>
      <c r="K223" s="60"/>
      <c r="L223" s="62"/>
    </row>
    <row r="224" spans="1:12" ht="18" customHeight="1" x14ac:dyDescent="0.25">
      <c r="A224" s="37" t="s">
        <v>53</v>
      </c>
      <c r="B224" s="31" t="s">
        <v>91</v>
      </c>
      <c r="C224" s="31" t="s">
        <v>424</v>
      </c>
      <c r="D224" s="56" t="s">
        <v>554</v>
      </c>
      <c r="E224" s="61"/>
      <c r="F224" s="59"/>
      <c r="G224" s="63"/>
      <c r="H224" s="60"/>
      <c r="I224" s="61"/>
      <c r="J224" s="59"/>
      <c r="K224" s="60"/>
      <c r="L224" s="62"/>
    </row>
    <row r="225" spans="1:12" ht="18" customHeight="1" x14ac:dyDescent="0.25">
      <c r="A225" s="37" t="s">
        <v>53</v>
      </c>
      <c r="B225" s="31" t="s">
        <v>91</v>
      </c>
      <c r="C225" s="31" t="s">
        <v>425</v>
      </c>
      <c r="D225" s="56" t="s">
        <v>554</v>
      </c>
      <c r="E225" s="61"/>
      <c r="F225" s="59"/>
      <c r="G225" s="63"/>
      <c r="H225" s="60"/>
      <c r="I225" s="61"/>
      <c r="J225" s="59"/>
      <c r="K225" s="60"/>
      <c r="L225" s="62"/>
    </row>
    <row r="226" spans="1:12" ht="18" customHeight="1" x14ac:dyDescent="0.25">
      <c r="A226" s="37" t="s">
        <v>53</v>
      </c>
      <c r="B226" s="31" t="s">
        <v>91</v>
      </c>
      <c r="C226" s="31" t="s">
        <v>426</v>
      </c>
      <c r="D226" s="56" t="s">
        <v>554</v>
      </c>
      <c r="E226" s="61"/>
      <c r="F226" s="59"/>
      <c r="G226" s="63"/>
      <c r="H226" s="60"/>
      <c r="I226" s="61"/>
      <c r="J226" s="59"/>
      <c r="K226" s="60"/>
      <c r="L226" s="62"/>
    </row>
    <row r="227" spans="1:12" ht="18" customHeight="1" x14ac:dyDescent="0.25">
      <c r="A227" s="37" t="s">
        <v>53</v>
      </c>
      <c r="B227" s="31" t="s">
        <v>96</v>
      </c>
      <c r="C227" s="31" t="s">
        <v>427</v>
      </c>
      <c r="D227" s="56" t="s">
        <v>554</v>
      </c>
      <c r="E227" s="61"/>
      <c r="F227" s="59"/>
      <c r="G227" s="63"/>
      <c r="H227" s="60"/>
      <c r="I227" s="61"/>
      <c r="J227" s="59"/>
      <c r="K227" s="60"/>
      <c r="L227" s="62"/>
    </row>
    <row r="228" spans="1:12" ht="18" customHeight="1" x14ac:dyDescent="0.25">
      <c r="A228" s="37" t="s">
        <v>53</v>
      </c>
      <c r="B228" s="31" t="s">
        <v>96</v>
      </c>
      <c r="C228" s="31" t="s">
        <v>428</v>
      </c>
      <c r="D228" s="56" t="s">
        <v>554</v>
      </c>
      <c r="E228" s="61"/>
      <c r="F228" s="59"/>
      <c r="G228" s="63"/>
      <c r="H228" s="60"/>
      <c r="I228" s="61"/>
      <c r="J228" s="59"/>
      <c r="K228" s="60"/>
      <c r="L228" s="62"/>
    </row>
    <row r="229" spans="1:12" ht="18" customHeight="1" x14ac:dyDescent="0.25">
      <c r="A229" s="37" t="s">
        <v>53</v>
      </c>
      <c r="B229" s="31" t="s">
        <v>96</v>
      </c>
      <c r="C229" s="31" t="s">
        <v>421</v>
      </c>
      <c r="D229" s="56" t="s">
        <v>554</v>
      </c>
      <c r="E229" s="61"/>
      <c r="F229" s="59"/>
      <c r="G229" s="63"/>
      <c r="H229" s="60"/>
      <c r="I229" s="61"/>
      <c r="J229" s="59"/>
      <c r="K229" s="60"/>
      <c r="L229" s="62"/>
    </row>
    <row r="230" spans="1:12" ht="18" customHeight="1" x14ac:dyDescent="0.25">
      <c r="A230" s="37" t="s">
        <v>53</v>
      </c>
      <c r="B230" s="31" t="s">
        <v>96</v>
      </c>
      <c r="C230" s="31" t="s">
        <v>429</v>
      </c>
      <c r="D230" s="56" t="s">
        <v>554</v>
      </c>
      <c r="E230" s="61"/>
      <c r="F230" s="59"/>
      <c r="G230" s="63"/>
      <c r="H230" s="60"/>
      <c r="I230" s="61"/>
      <c r="J230" s="59"/>
      <c r="K230" s="60"/>
      <c r="L230" s="62"/>
    </row>
    <row r="231" spans="1:12" ht="18" customHeight="1" x14ac:dyDescent="0.25">
      <c r="A231" s="37" t="s">
        <v>53</v>
      </c>
      <c r="B231" s="31" t="s">
        <v>96</v>
      </c>
      <c r="C231" s="31" t="s">
        <v>430</v>
      </c>
      <c r="D231" s="56" t="s">
        <v>554</v>
      </c>
      <c r="E231" s="61"/>
      <c r="F231" s="59"/>
      <c r="G231" s="63"/>
      <c r="H231" s="60"/>
      <c r="I231" s="61"/>
      <c r="J231" s="59"/>
      <c r="K231" s="60"/>
      <c r="L231" s="62"/>
    </row>
    <row r="232" spans="1:12" ht="18" customHeight="1" x14ac:dyDescent="0.25">
      <c r="A232" s="37" t="s">
        <v>53</v>
      </c>
      <c r="B232" s="31" t="s">
        <v>96</v>
      </c>
      <c r="C232" s="31" t="s">
        <v>431</v>
      </c>
      <c r="D232" s="56" t="s">
        <v>554</v>
      </c>
      <c r="E232" s="61"/>
      <c r="F232" s="59"/>
      <c r="G232" s="63"/>
      <c r="H232" s="60"/>
      <c r="I232" s="61"/>
      <c r="J232" s="59"/>
      <c r="K232" s="60"/>
      <c r="L232" s="62"/>
    </row>
    <row r="233" spans="1:12" ht="18" customHeight="1" x14ac:dyDescent="0.25">
      <c r="A233" s="37" t="s">
        <v>432</v>
      </c>
      <c r="B233" s="31" t="s">
        <v>91</v>
      </c>
      <c r="C233" s="31" t="s">
        <v>433</v>
      </c>
      <c r="D233" s="56" t="s">
        <v>555</v>
      </c>
      <c r="E233" s="61"/>
      <c r="F233" s="59"/>
      <c r="G233" s="63"/>
      <c r="H233" s="60"/>
      <c r="I233" s="61"/>
      <c r="J233" s="59"/>
      <c r="K233" s="60"/>
      <c r="L233" s="62"/>
    </row>
    <row r="234" spans="1:12" ht="18" customHeight="1" x14ac:dyDescent="0.25">
      <c r="A234" s="37" t="s">
        <v>432</v>
      </c>
      <c r="B234" s="31" t="s">
        <v>91</v>
      </c>
      <c r="C234" s="31" t="s">
        <v>434</v>
      </c>
      <c r="D234" s="56" t="s">
        <v>555</v>
      </c>
      <c r="E234" s="61"/>
      <c r="F234" s="59"/>
      <c r="G234" s="63"/>
      <c r="H234" s="60"/>
      <c r="I234" s="61"/>
      <c r="J234" s="59"/>
      <c r="K234" s="60"/>
      <c r="L234" s="62"/>
    </row>
    <row r="235" spans="1:12" ht="18" customHeight="1" x14ac:dyDescent="0.25">
      <c r="A235" s="37" t="s">
        <v>432</v>
      </c>
      <c r="B235" s="31" t="s">
        <v>91</v>
      </c>
      <c r="C235" s="31" t="s">
        <v>435</v>
      </c>
      <c r="D235" s="56" t="s">
        <v>555</v>
      </c>
      <c r="E235" s="61"/>
      <c r="F235" s="59"/>
      <c r="G235" s="63"/>
      <c r="H235" s="60"/>
      <c r="I235" s="61"/>
      <c r="J235" s="59"/>
      <c r="K235" s="60"/>
      <c r="L235" s="62"/>
    </row>
    <row r="236" spans="1:12" ht="18" customHeight="1" x14ac:dyDescent="0.25">
      <c r="A236" s="37" t="s">
        <v>432</v>
      </c>
      <c r="B236" s="31" t="s">
        <v>91</v>
      </c>
      <c r="C236" s="31" t="s">
        <v>436</v>
      </c>
      <c r="D236" s="56" t="s">
        <v>555</v>
      </c>
      <c r="E236" s="61"/>
      <c r="F236" s="59"/>
      <c r="G236" s="63"/>
      <c r="H236" s="60"/>
      <c r="I236" s="61"/>
      <c r="J236" s="59"/>
      <c r="K236" s="60"/>
      <c r="L236" s="62"/>
    </row>
    <row r="237" spans="1:12" ht="18" customHeight="1" x14ac:dyDescent="0.25">
      <c r="A237" s="37" t="s">
        <v>432</v>
      </c>
      <c r="B237" s="31" t="s">
        <v>91</v>
      </c>
      <c r="C237" s="31" t="s">
        <v>450</v>
      </c>
      <c r="D237" s="56" t="s">
        <v>555</v>
      </c>
      <c r="E237" s="61"/>
      <c r="F237" s="59"/>
      <c r="G237" s="63"/>
      <c r="H237" s="60"/>
      <c r="I237" s="61"/>
      <c r="J237" s="59"/>
      <c r="K237" s="60"/>
      <c r="L237" s="62"/>
    </row>
    <row r="238" spans="1:12" ht="18" customHeight="1" x14ac:dyDescent="0.25">
      <c r="A238" s="37" t="s">
        <v>432</v>
      </c>
      <c r="B238" s="31" t="s">
        <v>91</v>
      </c>
      <c r="C238" s="31" t="s">
        <v>437</v>
      </c>
      <c r="D238" s="56" t="s">
        <v>555</v>
      </c>
      <c r="E238" s="61"/>
      <c r="F238" s="59"/>
      <c r="G238" s="63"/>
      <c r="H238" s="60"/>
      <c r="I238" s="61"/>
      <c r="J238" s="59"/>
      <c r="K238" s="60"/>
      <c r="L238" s="62"/>
    </row>
    <row r="239" spans="1:12" ht="18" customHeight="1" x14ac:dyDescent="0.25">
      <c r="A239" s="37" t="s">
        <v>432</v>
      </c>
      <c r="B239" s="31" t="s">
        <v>91</v>
      </c>
      <c r="C239" s="31" t="s">
        <v>438</v>
      </c>
      <c r="D239" s="56" t="s">
        <v>555</v>
      </c>
      <c r="E239" s="61"/>
      <c r="F239" s="59"/>
      <c r="G239" s="63"/>
      <c r="H239" s="60"/>
      <c r="I239" s="61"/>
      <c r="J239" s="59"/>
      <c r="K239" s="60"/>
      <c r="L239" s="62"/>
    </row>
    <row r="240" spans="1:12" ht="18" customHeight="1" x14ac:dyDescent="0.25">
      <c r="A240" s="37" t="s">
        <v>432</v>
      </c>
      <c r="B240" s="31" t="s">
        <v>91</v>
      </c>
      <c r="C240" s="31" t="s">
        <v>439</v>
      </c>
      <c r="D240" s="56" t="s">
        <v>555</v>
      </c>
      <c r="E240" s="61"/>
      <c r="F240" s="59"/>
      <c r="G240" s="63"/>
      <c r="H240" s="60"/>
      <c r="I240" s="61"/>
      <c r="J240" s="59"/>
      <c r="K240" s="60"/>
      <c r="L240" s="62"/>
    </row>
    <row r="241" spans="1:12" ht="18" customHeight="1" x14ac:dyDescent="0.25">
      <c r="A241" s="37" t="s">
        <v>432</v>
      </c>
      <c r="B241" s="31" t="s">
        <v>91</v>
      </c>
      <c r="C241" s="31" t="s">
        <v>440</v>
      </c>
      <c r="D241" s="56" t="s">
        <v>555</v>
      </c>
      <c r="E241" s="61"/>
      <c r="F241" s="59"/>
      <c r="G241" s="63"/>
      <c r="H241" s="60"/>
      <c r="I241" s="61"/>
      <c r="J241" s="59"/>
      <c r="K241" s="60"/>
      <c r="L241" s="62"/>
    </row>
    <row r="242" spans="1:12" ht="18" customHeight="1" x14ac:dyDescent="0.25">
      <c r="A242" s="37" t="s">
        <v>432</v>
      </c>
      <c r="B242" s="31" t="s">
        <v>91</v>
      </c>
      <c r="C242" s="31" t="s">
        <v>441</v>
      </c>
      <c r="D242" s="56" t="s">
        <v>555</v>
      </c>
      <c r="E242" s="61"/>
      <c r="F242" s="59"/>
      <c r="G242" s="63"/>
      <c r="H242" s="60"/>
      <c r="I242" s="61"/>
      <c r="J242" s="59"/>
      <c r="K242" s="60"/>
      <c r="L242" s="62"/>
    </row>
    <row r="243" spans="1:12" ht="18" customHeight="1" x14ac:dyDescent="0.25">
      <c r="A243" s="37" t="s">
        <v>432</v>
      </c>
      <c r="B243" s="31" t="s">
        <v>91</v>
      </c>
      <c r="C243" s="31" t="s">
        <v>442</v>
      </c>
      <c r="D243" s="56" t="s">
        <v>555</v>
      </c>
      <c r="E243" s="61"/>
      <c r="F243" s="59"/>
      <c r="G243" s="63"/>
      <c r="H243" s="60"/>
      <c r="I243" s="61"/>
      <c r="J243" s="59"/>
      <c r="K243" s="60"/>
      <c r="L243" s="62"/>
    </row>
    <row r="244" spans="1:12" ht="18" customHeight="1" x14ac:dyDescent="0.25">
      <c r="A244" s="37" t="s">
        <v>432</v>
      </c>
      <c r="B244" s="31" t="s">
        <v>91</v>
      </c>
      <c r="C244" s="31" t="s">
        <v>443</v>
      </c>
      <c r="D244" s="56" t="s">
        <v>555</v>
      </c>
      <c r="E244" s="61"/>
      <c r="F244" s="59"/>
      <c r="G244" s="63"/>
      <c r="H244" s="60"/>
      <c r="I244" s="61"/>
      <c r="J244" s="59"/>
      <c r="K244" s="60"/>
      <c r="L244" s="62"/>
    </row>
    <row r="245" spans="1:12" ht="18" customHeight="1" x14ac:dyDescent="0.25">
      <c r="A245" s="37" t="s">
        <v>432</v>
      </c>
      <c r="B245" s="31" t="s">
        <v>91</v>
      </c>
      <c r="C245" s="31" t="s">
        <v>444</v>
      </c>
      <c r="D245" s="56" t="s">
        <v>555</v>
      </c>
      <c r="E245" s="61"/>
      <c r="F245" s="59"/>
      <c r="G245" s="63"/>
      <c r="H245" s="60"/>
      <c r="I245" s="61"/>
      <c r="J245" s="59"/>
      <c r="K245" s="60"/>
      <c r="L245" s="62"/>
    </row>
    <row r="246" spans="1:12" ht="18" customHeight="1" x14ac:dyDescent="0.25">
      <c r="A246" s="37" t="s">
        <v>432</v>
      </c>
      <c r="B246" s="31" t="s">
        <v>91</v>
      </c>
      <c r="C246" s="31" t="s">
        <v>445</v>
      </c>
      <c r="D246" s="56" t="s">
        <v>555</v>
      </c>
      <c r="E246" s="61"/>
      <c r="F246" s="59"/>
      <c r="G246" s="63"/>
      <c r="H246" s="60"/>
      <c r="I246" s="61"/>
      <c r="J246" s="59"/>
      <c r="K246" s="60"/>
      <c r="L246" s="62"/>
    </row>
    <row r="247" spans="1:12" ht="18" customHeight="1" x14ac:dyDescent="0.25">
      <c r="A247" s="37" t="s">
        <v>432</v>
      </c>
      <c r="B247" s="31" t="s">
        <v>91</v>
      </c>
      <c r="C247" s="31" t="s">
        <v>446</v>
      </c>
      <c r="D247" s="56" t="s">
        <v>555</v>
      </c>
      <c r="E247" s="61"/>
      <c r="F247" s="59"/>
      <c r="G247" s="63"/>
      <c r="H247" s="60"/>
      <c r="I247" s="61"/>
      <c r="J247" s="59"/>
      <c r="K247" s="60"/>
      <c r="L247" s="62"/>
    </row>
    <row r="248" spans="1:12" ht="18" customHeight="1" x14ac:dyDescent="0.25">
      <c r="A248" s="37" t="s">
        <v>432</v>
      </c>
      <c r="B248" s="31" t="s">
        <v>91</v>
      </c>
      <c r="C248" s="31" t="s">
        <v>447</v>
      </c>
      <c r="D248" s="56" t="s">
        <v>555</v>
      </c>
      <c r="E248" s="61"/>
      <c r="F248" s="59"/>
      <c r="G248" s="63"/>
      <c r="H248" s="60"/>
      <c r="I248" s="61"/>
      <c r="J248" s="59"/>
      <c r="K248" s="60"/>
      <c r="L248" s="62"/>
    </row>
    <row r="249" spans="1:12" ht="18" customHeight="1" x14ac:dyDescent="0.25">
      <c r="A249" s="37" t="s">
        <v>432</v>
      </c>
      <c r="B249" s="31" t="s">
        <v>91</v>
      </c>
      <c r="C249" s="31" t="s">
        <v>448</v>
      </c>
      <c r="D249" s="56" t="s">
        <v>555</v>
      </c>
      <c r="E249" s="61"/>
      <c r="F249" s="59"/>
      <c r="G249" s="63"/>
      <c r="H249" s="60"/>
      <c r="I249" s="61"/>
      <c r="J249" s="59"/>
      <c r="K249" s="60"/>
      <c r="L249" s="62"/>
    </row>
    <row r="250" spans="1:12" ht="18" customHeight="1" x14ac:dyDescent="0.25">
      <c r="A250" s="37" t="s">
        <v>432</v>
      </c>
      <c r="B250" s="31" t="s">
        <v>91</v>
      </c>
      <c r="C250" s="31" t="s">
        <v>449</v>
      </c>
      <c r="D250" s="56" t="s">
        <v>528</v>
      </c>
      <c r="E250" s="61"/>
      <c r="F250" s="59"/>
      <c r="G250" s="63"/>
      <c r="H250" s="60"/>
      <c r="I250" s="61"/>
      <c r="J250" s="59"/>
      <c r="K250" s="60"/>
      <c r="L250" s="62"/>
    </row>
    <row r="251" spans="1:12" ht="18" customHeight="1" x14ac:dyDescent="0.25">
      <c r="A251" s="37" t="s">
        <v>432</v>
      </c>
      <c r="B251" s="31" t="s">
        <v>96</v>
      </c>
      <c r="C251" s="31" t="s">
        <v>433</v>
      </c>
      <c r="D251" s="56" t="s">
        <v>555</v>
      </c>
      <c r="E251" s="61"/>
      <c r="F251" s="59"/>
      <c r="G251" s="63"/>
      <c r="H251" s="60"/>
      <c r="I251" s="61"/>
      <c r="J251" s="59"/>
      <c r="K251" s="60"/>
      <c r="L251" s="62"/>
    </row>
    <row r="252" spans="1:12" ht="18" customHeight="1" x14ac:dyDescent="0.25">
      <c r="A252" s="37" t="s">
        <v>432</v>
      </c>
      <c r="B252" s="31" t="s">
        <v>96</v>
      </c>
      <c r="C252" s="31" t="s">
        <v>434</v>
      </c>
      <c r="D252" s="56" t="s">
        <v>555</v>
      </c>
      <c r="E252" s="61"/>
      <c r="F252" s="59"/>
      <c r="G252" s="63"/>
      <c r="H252" s="60"/>
      <c r="I252" s="61"/>
      <c r="J252" s="59"/>
      <c r="K252" s="60"/>
      <c r="L252" s="62"/>
    </row>
    <row r="253" spans="1:12" ht="18" customHeight="1" x14ac:dyDescent="0.25">
      <c r="A253" s="37" t="s">
        <v>432</v>
      </c>
      <c r="B253" s="31" t="s">
        <v>96</v>
      </c>
      <c r="C253" s="31" t="s">
        <v>435</v>
      </c>
      <c r="D253" s="56" t="s">
        <v>555</v>
      </c>
      <c r="E253" s="61"/>
      <c r="F253" s="59"/>
      <c r="G253" s="63"/>
      <c r="H253" s="60"/>
      <c r="I253" s="61"/>
      <c r="J253" s="59"/>
      <c r="K253" s="60"/>
      <c r="L253" s="62"/>
    </row>
    <row r="254" spans="1:12" ht="18" customHeight="1" x14ac:dyDescent="0.25">
      <c r="A254" s="37" t="s">
        <v>432</v>
      </c>
      <c r="B254" s="31" t="s">
        <v>96</v>
      </c>
      <c r="C254" s="31" t="s">
        <v>436</v>
      </c>
      <c r="D254" s="56" t="s">
        <v>555</v>
      </c>
      <c r="E254" s="61"/>
      <c r="F254" s="59"/>
      <c r="G254" s="63"/>
      <c r="H254" s="60"/>
      <c r="I254" s="61"/>
      <c r="J254" s="59"/>
      <c r="K254" s="60"/>
      <c r="L254" s="62"/>
    </row>
    <row r="255" spans="1:12" ht="18" customHeight="1" x14ac:dyDescent="0.25">
      <c r="A255" s="37" t="s">
        <v>432</v>
      </c>
      <c r="B255" s="31" t="s">
        <v>96</v>
      </c>
      <c r="C255" s="31" t="s">
        <v>450</v>
      </c>
      <c r="D255" s="56" t="s">
        <v>555</v>
      </c>
      <c r="E255" s="61"/>
      <c r="F255" s="59"/>
      <c r="G255" s="63"/>
      <c r="H255" s="60"/>
      <c r="I255" s="61"/>
      <c r="J255" s="59"/>
      <c r="K255" s="60"/>
      <c r="L255" s="62"/>
    </row>
    <row r="256" spans="1:12" ht="18" customHeight="1" x14ac:dyDescent="0.25">
      <c r="A256" s="37" t="s">
        <v>432</v>
      </c>
      <c r="B256" s="31" t="s">
        <v>96</v>
      </c>
      <c r="C256" s="31" t="s">
        <v>437</v>
      </c>
      <c r="D256" s="56" t="s">
        <v>555</v>
      </c>
      <c r="E256" s="61"/>
      <c r="F256" s="59"/>
      <c r="G256" s="63"/>
      <c r="H256" s="60"/>
      <c r="I256" s="61"/>
      <c r="J256" s="59"/>
      <c r="K256" s="60"/>
      <c r="L256" s="62"/>
    </row>
    <row r="257" spans="1:12" ht="18" customHeight="1" x14ac:dyDescent="0.25">
      <c r="A257" s="37" t="s">
        <v>432</v>
      </c>
      <c r="B257" s="31" t="s">
        <v>96</v>
      </c>
      <c r="C257" s="31" t="s">
        <v>438</v>
      </c>
      <c r="D257" s="56" t="s">
        <v>555</v>
      </c>
      <c r="E257" s="61"/>
      <c r="F257" s="59"/>
      <c r="G257" s="63"/>
      <c r="H257" s="60"/>
      <c r="I257" s="61"/>
      <c r="J257" s="59"/>
      <c r="K257" s="60"/>
      <c r="L257" s="62"/>
    </row>
    <row r="258" spans="1:12" ht="18" customHeight="1" x14ac:dyDescent="0.25">
      <c r="A258" s="37" t="s">
        <v>432</v>
      </c>
      <c r="B258" s="31" t="s">
        <v>96</v>
      </c>
      <c r="C258" s="31" t="s">
        <v>439</v>
      </c>
      <c r="D258" s="56" t="s">
        <v>555</v>
      </c>
      <c r="E258" s="61"/>
      <c r="F258" s="59"/>
      <c r="G258" s="63"/>
      <c r="H258" s="60"/>
      <c r="I258" s="61"/>
      <c r="J258" s="59"/>
      <c r="K258" s="60"/>
      <c r="L258" s="62"/>
    </row>
    <row r="259" spans="1:12" ht="18" customHeight="1" x14ac:dyDescent="0.25">
      <c r="A259" s="37" t="s">
        <v>432</v>
      </c>
      <c r="B259" s="31" t="s">
        <v>96</v>
      </c>
      <c r="C259" s="31" t="s">
        <v>440</v>
      </c>
      <c r="D259" s="56" t="s">
        <v>555</v>
      </c>
      <c r="E259" s="61"/>
      <c r="F259" s="59"/>
      <c r="G259" s="63"/>
      <c r="H259" s="60"/>
      <c r="I259" s="61"/>
      <c r="J259" s="59"/>
      <c r="K259" s="60"/>
      <c r="L259" s="62"/>
    </row>
    <row r="260" spans="1:12" ht="18" customHeight="1" x14ac:dyDescent="0.25">
      <c r="A260" s="37" t="s">
        <v>432</v>
      </c>
      <c r="B260" s="31" t="s">
        <v>96</v>
      </c>
      <c r="C260" s="31" t="s">
        <v>441</v>
      </c>
      <c r="D260" s="56" t="s">
        <v>555</v>
      </c>
      <c r="E260" s="61"/>
      <c r="F260" s="59"/>
      <c r="G260" s="63"/>
      <c r="H260" s="60"/>
      <c r="I260" s="61"/>
      <c r="J260" s="59"/>
      <c r="K260" s="60"/>
      <c r="L260" s="62"/>
    </row>
    <row r="261" spans="1:12" ht="18" customHeight="1" x14ac:dyDescent="0.25">
      <c r="A261" s="37" t="s">
        <v>432</v>
      </c>
      <c r="B261" s="31" t="s">
        <v>96</v>
      </c>
      <c r="C261" s="31" t="s">
        <v>442</v>
      </c>
      <c r="D261" s="56" t="s">
        <v>555</v>
      </c>
      <c r="E261" s="61"/>
      <c r="F261" s="59"/>
      <c r="G261" s="63"/>
      <c r="H261" s="60"/>
      <c r="I261" s="61"/>
      <c r="J261" s="59"/>
      <c r="K261" s="60"/>
      <c r="L261" s="62"/>
    </row>
    <row r="262" spans="1:12" ht="18" customHeight="1" x14ac:dyDescent="0.25">
      <c r="A262" s="37" t="s">
        <v>432</v>
      </c>
      <c r="B262" s="31" t="s">
        <v>96</v>
      </c>
      <c r="C262" s="31" t="s">
        <v>443</v>
      </c>
      <c r="D262" s="56" t="s">
        <v>555</v>
      </c>
      <c r="E262" s="61"/>
      <c r="F262" s="59"/>
      <c r="G262" s="63"/>
      <c r="H262" s="60"/>
      <c r="I262" s="61"/>
      <c r="J262" s="59"/>
      <c r="K262" s="60"/>
      <c r="L262" s="62"/>
    </row>
    <row r="263" spans="1:12" ht="18" customHeight="1" x14ac:dyDescent="0.25">
      <c r="A263" s="37" t="s">
        <v>432</v>
      </c>
      <c r="B263" s="31" t="s">
        <v>96</v>
      </c>
      <c r="C263" s="31" t="s">
        <v>444</v>
      </c>
      <c r="D263" s="56" t="s">
        <v>555</v>
      </c>
      <c r="E263" s="61"/>
      <c r="F263" s="59"/>
      <c r="G263" s="63"/>
      <c r="H263" s="60"/>
      <c r="I263" s="61"/>
      <c r="J263" s="59"/>
      <c r="K263" s="60"/>
      <c r="L263" s="62"/>
    </row>
    <row r="264" spans="1:12" ht="18" customHeight="1" x14ac:dyDescent="0.25">
      <c r="A264" s="37" t="s">
        <v>432</v>
      </c>
      <c r="B264" s="31" t="s">
        <v>96</v>
      </c>
      <c r="C264" s="31" t="s">
        <v>445</v>
      </c>
      <c r="D264" s="56" t="s">
        <v>555</v>
      </c>
      <c r="E264" s="61"/>
      <c r="F264" s="59"/>
      <c r="G264" s="63"/>
      <c r="H264" s="60"/>
      <c r="I264" s="61"/>
      <c r="J264" s="59"/>
      <c r="K264" s="60"/>
      <c r="L264" s="62"/>
    </row>
    <row r="265" spans="1:12" ht="18" customHeight="1" x14ac:dyDescent="0.25">
      <c r="A265" s="37" t="s">
        <v>432</v>
      </c>
      <c r="B265" s="31" t="s">
        <v>96</v>
      </c>
      <c r="C265" s="31" t="s">
        <v>446</v>
      </c>
      <c r="D265" s="56" t="s">
        <v>555</v>
      </c>
      <c r="E265" s="61"/>
      <c r="F265" s="59"/>
      <c r="G265" s="63"/>
      <c r="H265" s="60"/>
      <c r="I265" s="61"/>
      <c r="J265" s="59"/>
      <c r="K265" s="60"/>
      <c r="L265" s="62"/>
    </row>
    <row r="266" spans="1:12" ht="18" customHeight="1" x14ac:dyDescent="0.25">
      <c r="A266" s="37" t="s">
        <v>432</v>
      </c>
      <c r="B266" s="31" t="s">
        <v>96</v>
      </c>
      <c r="C266" s="31" t="s">
        <v>447</v>
      </c>
      <c r="D266" s="56" t="s">
        <v>555</v>
      </c>
      <c r="E266" s="61"/>
      <c r="F266" s="59"/>
      <c r="G266" s="63"/>
      <c r="H266" s="60"/>
      <c r="I266" s="61"/>
      <c r="J266" s="59"/>
      <c r="K266" s="60"/>
      <c r="L266" s="62"/>
    </row>
    <row r="267" spans="1:12" ht="18" customHeight="1" x14ac:dyDescent="0.25">
      <c r="A267" s="37" t="s">
        <v>432</v>
      </c>
      <c r="B267" s="31" t="s">
        <v>96</v>
      </c>
      <c r="C267" s="31" t="s">
        <v>448</v>
      </c>
      <c r="D267" s="56" t="s">
        <v>555</v>
      </c>
      <c r="E267" s="61"/>
      <c r="F267" s="59"/>
      <c r="G267" s="63"/>
      <c r="H267" s="60"/>
      <c r="I267" s="61"/>
      <c r="J267" s="59"/>
      <c r="K267" s="60"/>
      <c r="L267" s="62"/>
    </row>
    <row r="268" spans="1:12" ht="18" customHeight="1" x14ac:dyDescent="0.25">
      <c r="A268" s="37" t="s">
        <v>432</v>
      </c>
      <c r="B268" s="31" t="s">
        <v>96</v>
      </c>
      <c r="C268" s="31" t="s">
        <v>449</v>
      </c>
      <c r="D268" s="56" t="s">
        <v>528</v>
      </c>
      <c r="E268" s="61"/>
      <c r="F268" s="59"/>
      <c r="G268" s="63"/>
      <c r="H268" s="60"/>
      <c r="I268" s="61"/>
      <c r="J268" s="59"/>
      <c r="K268" s="60"/>
      <c r="L268" s="62"/>
    </row>
    <row r="269" spans="1:12" ht="18" customHeight="1" x14ac:dyDescent="0.25">
      <c r="A269" s="37" t="s">
        <v>432</v>
      </c>
      <c r="B269" s="31" t="s">
        <v>99</v>
      </c>
      <c r="C269" s="31" t="s">
        <v>448</v>
      </c>
      <c r="D269" s="56" t="s">
        <v>555</v>
      </c>
      <c r="E269" s="61"/>
      <c r="F269" s="59"/>
      <c r="G269" s="63"/>
      <c r="H269" s="60"/>
      <c r="I269" s="61"/>
      <c r="J269" s="59"/>
      <c r="K269" s="60"/>
      <c r="L269" s="62"/>
    </row>
    <row r="270" spans="1:12" ht="18" customHeight="1" x14ac:dyDescent="0.25">
      <c r="A270" s="37" t="s">
        <v>451</v>
      </c>
      <c r="B270" s="31" t="s">
        <v>91</v>
      </c>
      <c r="C270" s="31" t="s">
        <v>452</v>
      </c>
      <c r="D270" s="56" t="s">
        <v>553</v>
      </c>
      <c r="E270" s="61"/>
      <c r="F270" s="59"/>
      <c r="G270" s="63"/>
      <c r="H270" s="60"/>
      <c r="I270" s="61"/>
      <c r="J270" s="59"/>
      <c r="K270" s="60"/>
      <c r="L270" s="62"/>
    </row>
    <row r="271" spans="1:12" ht="18" customHeight="1" x14ac:dyDescent="0.25">
      <c r="A271" s="37" t="s">
        <v>451</v>
      </c>
      <c r="B271" s="31" t="s">
        <v>91</v>
      </c>
      <c r="C271" s="31" t="s">
        <v>453</v>
      </c>
      <c r="D271" s="56" t="s">
        <v>553</v>
      </c>
      <c r="E271" s="61"/>
      <c r="F271" s="59"/>
      <c r="G271" s="63"/>
      <c r="H271" s="60"/>
      <c r="I271" s="61"/>
      <c r="J271" s="59"/>
      <c r="K271" s="60"/>
      <c r="L271" s="62"/>
    </row>
    <row r="272" spans="1:12" ht="18" customHeight="1" x14ac:dyDescent="0.25">
      <c r="A272" s="37" t="s">
        <v>451</v>
      </c>
      <c r="B272" s="31" t="s">
        <v>91</v>
      </c>
      <c r="C272" s="31" t="s">
        <v>454</v>
      </c>
      <c r="D272" s="56" t="s">
        <v>553</v>
      </c>
      <c r="E272" s="61"/>
      <c r="F272" s="59"/>
      <c r="G272" s="63"/>
      <c r="H272" s="60"/>
      <c r="I272" s="61"/>
      <c r="J272" s="59"/>
      <c r="K272" s="60"/>
      <c r="L272" s="62"/>
    </row>
    <row r="273" spans="1:12" ht="18" customHeight="1" x14ac:dyDescent="0.25">
      <c r="A273" s="37" t="s">
        <v>451</v>
      </c>
      <c r="B273" s="31" t="s">
        <v>91</v>
      </c>
      <c r="C273" s="31" t="s">
        <v>455</v>
      </c>
      <c r="D273" s="56" t="s">
        <v>553</v>
      </c>
      <c r="E273" s="61"/>
      <c r="F273" s="59"/>
      <c r="G273" s="63"/>
      <c r="H273" s="60"/>
      <c r="I273" s="61"/>
      <c r="J273" s="59"/>
      <c r="K273" s="60"/>
      <c r="L273" s="62"/>
    </row>
    <row r="274" spans="1:12" ht="18" customHeight="1" x14ac:dyDescent="0.25">
      <c r="A274" s="37" t="s">
        <v>451</v>
      </c>
      <c r="B274" s="31" t="s">
        <v>96</v>
      </c>
      <c r="C274" s="31" t="s">
        <v>452</v>
      </c>
      <c r="D274" s="56" t="s">
        <v>553</v>
      </c>
      <c r="E274" s="61"/>
      <c r="F274" s="59"/>
      <c r="G274" s="63"/>
      <c r="H274" s="60"/>
      <c r="I274" s="61"/>
      <c r="J274" s="59"/>
      <c r="K274" s="60"/>
      <c r="L274" s="62"/>
    </row>
    <row r="275" spans="1:12" ht="18" customHeight="1" x14ac:dyDescent="0.25">
      <c r="A275" s="37" t="s">
        <v>451</v>
      </c>
      <c r="B275" s="31" t="s">
        <v>96</v>
      </c>
      <c r="C275" s="31" t="s">
        <v>453</v>
      </c>
      <c r="D275" s="56" t="s">
        <v>553</v>
      </c>
      <c r="E275" s="61"/>
      <c r="F275" s="59"/>
      <c r="G275" s="63"/>
      <c r="H275" s="60"/>
      <c r="I275" s="61"/>
      <c r="J275" s="59"/>
      <c r="K275" s="60"/>
      <c r="L275" s="62"/>
    </row>
    <row r="276" spans="1:12" ht="18" customHeight="1" x14ac:dyDescent="0.25">
      <c r="A276" s="37" t="s">
        <v>451</v>
      </c>
      <c r="B276" s="31" t="s">
        <v>96</v>
      </c>
      <c r="C276" s="31" t="s">
        <v>454</v>
      </c>
      <c r="D276" s="56" t="s">
        <v>553</v>
      </c>
      <c r="E276" s="61"/>
      <c r="F276" s="59"/>
      <c r="G276" s="63"/>
      <c r="H276" s="60"/>
      <c r="I276" s="61"/>
      <c r="J276" s="59"/>
      <c r="K276" s="60"/>
      <c r="L276" s="62"/>
    </row>
    <row r="277" spans="1:12" ht="18" customHeight="1" x14ac:dyDescent="0.25">
      <c r="A277" s="37" t="s">
        <v>451</v>
      </c>
      <c r="B277" s="31" t="s">
        <v>96</v>
      </c>
      <c r="C277" s="31" t="s">
        <v>455</v>
      </c>
      <c r="D277" s="56" t="s">
        <v>553</v>
      </c>
      <c r="E277" s="61"/>
      <c r="F277" s="59"/>
      <c r="G277" s="63"/>
      <c r="H277" s="60"/>
      <c r="I277" s="61"/>
      <c r="J277" s="59"/>
      <c r="K277" s="60"/>
      <c r="L277" s="62"/>
    </row>
    <row r="278" spans="1:12" ht="18" customHeight="1" x14ac:dyDescent="0.25">
      <c r="A278" s="37" t="s">
        <v>456</v>
      </c>
      <c r="B278" s="31" t="s">
        <v>96</v>
      </c>
      <c r="C278" s="31" t="s">
        <v>457</v>
      </c>
      <c r="D278" s="56" t="s">
        <v>555</v>
      </c>
      <c r="E278" s="61"/>
      <c r="F278" s="59"/>
      <c r="G278" s="63"/>
      <c r="H278" s="60"/>
      <c r="I278" s="61"/>
      <c r="J278" s="59"/>
      <c r="K278" s="60"/>
      <c r="L278" s="62"/>
    </row>
    <row r="279" spans="1:12" ht="18" customHeight="1" x14ac:dyDescent="0.25">
      <c r="A279" s="37" t="s">
        <v>456</v>
      </c>
      <c r="B279" s="31" t="s">
        <v>96</v>
      </c>
      <c r="C279" s="31" t="s">
        <v>458</v>
      </c>
      <c r="D279" s="56" t="s">
        <v>555</v>
      </c>
      <c r="E279" s="61"/>
      <c r="F279" s="59"/>
      <c r="G279" s="63"/>
      <c r="H279" s="60"/>
      <c r="I279" s="61"/>
      <c r="J279" s="59"/>
      <c r="K279" s="60"/>
      <c r="L279" s="62"/>
    </row>
    <row r="280" spans="1:12" ht="18" customHeight="1" x14ac:dyDescent="0.25">
      <c r="A280" s="37" t="s">
        <v>459</v>
      </c>
      <c r="B280" s="31" t="s">
        <v>91</v>
      </c>
      <c r="C280" s="31" t="s">
        <v>114</v>
      </c>
      <c r="D280" s="56" t="s">
        <v>552</v>
      </c>
      <c r="E280" s="61"/>
      <c r="F280" s="59"/>
      <c r="G280" s="63"/>
      <c r="H280" s="60"/>
      <c r="I280" s="61"/>
      <c r="J280" s="59"/>
      <c r="K280" s="60"/>
      <c r="L280" s="62"/>
    </row>
    <row r="281" spans="1:12" ht="18" customHeight="1" x14ac:dyDescent="0.25">
      <c r="A281" s="37" t="s">
        <v>459</v>
      </c>
      <c r="B281" s="31" t="s">
        <v>96</v>
      </c>
      <c r="C281" s="31" t="s">
        <v>114</v>
      </c>
      <c r="D281" s="56" t="s">
        <v>552</v>
      </c>
      <c r="E281" s="61"/>
      <c r="F281" s="59"/>
      <c r="G281" s="63"/>
      <c r="H281" s="60"/>
      <c r="I281" s="61"/>
      <c r="J281" s="59"/>
      <c r="K281" s="60"/>
      <c r="L281" s="62"/>
    </row>
    <row r="282" spans="1:12" ht="18" customHeight="1" x14ac:dyDescent="0.25">
      <c r="A282" s="37" t="s">
        <v>35</v>
      </c>
      <c r="B282" s="31" t="s">
        <v>91</v>
      </c>
      <c r="C282" s="31" t="s">
        <v>114</v>
      </c>
      <c r="D282" s="56" t="s">
        <v>529</v>
      </c>
      <c r="E282" s="61"/>
      <c r="F282" s="59"/>
      <c r="G282" s="63"/>
      <c r="H282" s="60"/>
      <c r="I282" s="61"/>
      <c r="J282" s="59"/>
      <c r="K282" s="60"/>
      <c r="L282" s="62"/>
    </row>
    <row r="283" spans="1:12" ht="18" customHeight="1" x14ac:dyDescent="0.25">
      <c r="A283" s="37" t="s">
        <v>35</v>
      </c>
      <c r="B283" s="31" t="s">
        <v>96</v>
      </c>
      <c r="C283" s="31" t="s">
        <v>114</v>
      </c>
      <c r="D283" s="56" t="s">
        <v>529</v>
      </c>
      <c r="E283" s="61"/>
      <c r="F283" s="59"/>
      <c r="G283" s="63"/>
      <c r="H283" s="60"/>
      <c r="I283" s="61"/>
      <c r="J283" s="59"/>
      <c r="K283" s="60"/>
      <c r="L283" s="62"/>
    </row>
    <row r="284" spans="1:12" ht="18" customHeight="1" x14ac:dyDescent="0.25">
      <c r="A284" s="37" t="s">
        <v>34</v>
      </c>
      <c r="B284" s="31" t="s">
        <v>91</v>
      </c>
      <c r="C284" s="31" t="s">
        <v>114</v>
      </c>
      <c r="D284" s="56" t="s">
        <v>531</v>
      </c>
      <c r="E284" s="61"/>
      <c r="F284" s="59"/>
      <c r="G284" s="63"/>
      <c r="H284" s="60"/>
      <c r="I284" s="61"/>
      <c r="J284" s="59"/>
      <c r="K284" s="60"/>
      <c r="L284" s="62"/>
    </row>
    <row r="285" spans="1:12" ht="18" customHeight="1" x14ac:dyDescent="0.25">
      <c r="A285" s="37" t="s">
        <v>34</v>
      </c>
      <c r="B285" s="31" t="s">
        <v>96</v>
      </c>
      <c r="C285" s="31" t="s">
        <v>114</v>
      </c>
      <c r="D285" s="56" t="s">
        <v>531</v>
      </c>
      <c r="E285" s="61"/>
      <c r="F285" s="59"/>
      <c r="G285" s="63"/>
      <c r="H285" s="60"/>
      <c r="I285" s="61"/>
      <c r="J285" s="59"/>
      <c r="K285" s="60"/>
      <c r="L285" s="62"/>
    </row>
    <row r="286" spans="1:12" ht="18" customHeight="1" x14ac:dyDescent="0.25">
      <c r="A286" s="37" t="s">
        <v>33</v>
      </c>
      <c r="B286" s="31" t="s">
        <v>91</v>
      </c>
      <c r="C286" s="31" t="s">
        <v>460</v>
      </c>
      <c r="D286" s="56" t="s">
        <v>551</v>
      </c>
      <c r="E286" s="61"/>
      <c r="F286" s="59"/>
      <c r="G286" s="63"/>
      <c r="H286" s="60"/>
      <c r="I286" s="61"/>
      <c r="J286" s="59"/>
      <c r="K286" s="60"/>
      <c r="L286" s="62"/>
    </row>
    <row r="287" spans="1:12" ht="18" customHeight="1" x14ac:dyDescent="0.25">
      <c r="A287" s="37" t="s">
        <v>33</v>
      </c>
      <c r="B287" s="31" t="s">
        <v>91</v>
      </c>
      <c r="C287" s="31" t="s">
        <v>461</v>
      </c>
      <c r="D287" s="56" t="s">
        <v>551</v>
      </c>
      <c r="E287" s="61"/>
      <c r="F287" s="59"/>
      <c r="G287" s="63"/>
      <c r="H287" s="60"/>
      <c r="I287" s="61"/>
      <c r="J287" s="59"/>
      <c r="K287" s="60"/>
      <c r="L287" s="62"/>
    </row>
    <row r="288" spans="1:12" ht="18" customHeight="1" x14ac:dyDescent="0.25">
      <c r="A288" s="37" t="s">
        <v>33</v>
      </c>
      <c r="B288" s="31" t="s">
        <v>96</v>
      </c>
      <c r="C288" s="31" t="s">
        <v>460</v>
      </c>
      <c r="D288" s="56" t="s">
        <v>551</v>
      </c>
      <c r="E288" s="61"/>
      <c r="F288" s="59"/>
      <c r="G288" s="63"/>
      <c r="H288" s="60"/>
      <c r="I288" s="61"/>
      <c r="J288" s="59"/>
      <c r="K288" s="60"/>
      <c r="L288" s="62"/>
    </row>
    <row r="289" spans="1:12" ht="18" customHeight="1" x14ac:dyDescent="0.25">
      <c r="A289" s="37" t="s">
        <v>33</v>
      </c>
      <c r="B289" s="31" t="s">
        <v>96</v>
      </c>
      <c r="C289" s="31" t="s">
        <v>461</v>
      </c>
      <c r="D289" s="56" t="s">
        <v>551</v>
      </c>
      <c r="E289" s="61"/>
      <c r="F289" s="59"/>
      <c r="G289" s="63"/>
      <c r="H289" s="60"/>
      <c r="I289" s="61"/>
      <c r="J289" s="59"/>
      <c r="K289" s="60"/>
      <c r="L289" s="62"/>
    </row>
    <row r="290" spans="1:12" ht="18" customHeight="1" x14ac:dyDescent="0.25">
      <c r="A290" s="37" t="s">
        <v>29</v>
      </c>
      <c r="B290" s="31" t="s">
        <v>91</v>
      </c>
      <c r="C290" s="31" t="s">
        <v>114</v>
      </c>
      <c r="D290" s="57">
        <v>44405</v>
      </c>
      <c r="E290" s="61"/>
      <c r="F290" s="59"/>
      <c r="G290" s="63"/>
      <c r="H290" s="60"/>
      <c r="I290" s="61"/>
      <c r="J290" s="59"/>
      <c r="K290" s="60"/>
      <c r="L290" s="62"/>
    </row>
    <row r="291" spans="1:12" ht="18" customHeight="1" x14ac:dyDescent="0.25">
      <c r="A291" s="37" t="s">
        <v>29</v>
      </c>
      <c r="B291" s="31" t="s">
        <v>96</v>
      </c>
      <c r="C291" s="31" t="s">
        <v>114</v>
      </c>
      <c r="D291" s="57">
        <v>44405</v>
      </c>
      <c r="E291" s="61"/>
      <c r="F291" s="59"/>
      <c r="G291" s="63"/>
      <c r="H291" s="60"/>
      <c r="I291" s="61"/>
      <c r="J291" s="59"/>
      <c r="K291" s="60"/>
      <c r="L291" s="62"/>
    </row>
    <row r="292" spans="1:12" ht="18" customHeight="1" x14ac:dyDescent="0.25">
      <c r="A292" s="37" t="s">
        <v>30</v>
      </c>
      <c r="B292" s="31" t="s">
        <v>91</v>
      </c>
      <c r="C292" s="31" t="s">
        <v>462</v>
      </c>
      <c r="D292" s="56" t="s">
        <v>550</v>
      </c>
      <c r="E292" s="61"/>
      <c r="F292" s="59"/>
      <c r="G292" s="63"/>
      <c r="H292" s="60"/>
      <c r="I292" s="61"/>
      <c r="J292" s="59"/>
      <c r="K292" s="60"/>
      <c r="L292" s="62"/>
    </row>
    <row r="293" spans="1:12" ht="18" customHeight="1" x14ac:dyDescent="0.25">
      <c r="A293" s="37" t="s">
        <v>30</v>
      </c>
      <c r="B293" s="31" t="s">
        <v>91</v>
      </c>
      <c r="C293" s="31" t="s">
        <v>463</v>
      </c>
      <c r="D293" s="56" t="s">
        <v>550</v>
      </c>
      <c r="E293" s="61"/>
      <c r="F293" s="59"/>
      <c r="G293" s="63"/>
      <c r="H293" s="60"/>
      <c r="I293" s="61"/>
      <c r="J293" s="59"/>
      <c r="K293" s="60"/>
      <c r="L293" s="62"/>
    </row>
    <row r="294" spans="1:12" ht="18" customHeight="1" x14ac:dyDescent="0.25">
      <c r="A294" s="37" t="s">
        <v>30</v>
      </c>
      <c r="B294" s="31" t="s">
        <v>91</v>
      </c>
      <c r="C294" s="31" t="s">
        <v>464</v>
      </c>
      <c r="D294" s="56" t="s">
        <v>550</v>
      </c>
      <c r="E294" s="61"/>
      <c r="F294" s="59"/>
      <c r="G294" s="63"/>
      <c r="H294" s="60"/>
      <c r="I294" s="61"/>
      <c r="J294" s="59"/>
      <c r="K294" s="60"/>
      <c r="L294" s="62"/>
    </row>
    <row r="295" spans="1:12" ht="18" customHeight="1" x14ac:dyDescent="0.25">
      <c r="A295" s="37" t="s">
        <v>30</v>
      </c>
      <c r="B295" s="31" t="s">
        <v>91</v>
      </c>
      <c r="C295" s="31" t="s">
        <v>465</v>
      </c>
      <c r="D295" s="56" t="s">
        <v>550</v>
      </c>
      <c r="E295" s="61"/>
      <c r="F295" s="59"/>
      <c r="G295" s="63"/>
      <c r="H295" s="60"/>
      <c r="I295" s="61"/>
      <c r="J295" s="59"/>
      <c r="K295" s="60"/>
      <c r="L295" s="62"/>
    </row>
    <row r="296" spans="1:12" ht="18" customHeight="1" x14ac:dyDescent="0.25">
      <c r="A296" s="37" t="s">
        <v>30</v>
      </c>
      <c r="B296" s="31" t="s">
        <v>96</v>
      </c>
      <c r="C296" s="31" t="s">
        <v>462</v>
      </c>
      <c r="D296" s="56" t="s">
        <v>550</v>
      </c>
      <c r="E296" s="61"/>
      <c r="F296" s="59"/>
      <c r="G296" s="63"/>
      <c r="H296" s="60"/>
      <c r="I296" s="61"/>
      <c r="J296" s="59"/>
      <c r="K296" s="60"/>
      <c r="L296" s="62"/>
    </row>
    <row r="297" spans="1:12" ht="18" customHeight="1" x14ac:dyDescent="0.25">
      <c r="A297" s="37" t="s">
        <v>30</v>
      </c>
      <c r="B297" s="31" t="s">
        <v>96</v>
      </c>
      <c r="C297" s="31" t="s">
        <v>463</v>
      </c>
      <c r="D297" s="56" t="s">
        <v>550</v>
      </c>
      <c r="E297" s="61"/>
      <c r="F297" s="59"/>
      <c r="G297" s="63"/>
      <c r="H297" s="60"/>
      <c r="I297" s="61"/>
      <c r="J297" s="59"/>
      <c r="K297" s="60"/>
      <c r="L297" s="62"/>
    </row>
    <row r="298" spans="1:12" ht="18" customHeight="1" x14ac:dyDescent="0.25">
      <c r="A298" s="37" t="s">
        <v>30</v>
      </c>
      <c r="B298" s="31" t="s">
        <v>96</v>
      </c>
      <c r="C298" s="31" t="s">
        <v>464</v>
      </c>
      <c r="D298" s="56" t="s">
        <v>550</v>
      </c>
      <c r="E298" s="61"/>
      <c r="F298" s="59"/>
      <c r="G298" s="63"/>
      <c r="H298" s="60"/>
      <c r="I298" s="61"/>
      <c r="J298" s="59"/>
      <c r="K298" s="60"/>
      <c r="L298" s="62"/>
    </row>
    <row r="299" spans="1:12" ht="18" customHeight="1" x14ac:dyDescent="0.25">
      <c r="A299" s="37" t="s">
        <v>30</v>
      </c>
      <c r="B299" s="31" t="s">
        <v>96</v>
      </c>
      <c r="C299" s="31" t="s">
        <v>465</v>
      </c>
      <c r="D299" s="56" t="s">
        <v>550</v>
      </c>
      <c r="E299" s="61"/>
      <c r="F299" s="59"/>
      <c r="G299" s="63"/>
      <c r="H299" s="60"/>
      <c r="I299" s="61"/>
      <c r="J299" s="59"/>
      <c r="K299" s="60"/>
      <c r="L299" s="62"/>
    </row>
    <row r="300" spans="1:12" ht="18" customHeight="1" x14ac:dyDescent="0.25">
      <c r="A300" s="37" t="s">
        <v>31</v>
      </c>
      <c r="B300" s="31" t="s">
        <v>91</v>
      </c>
      <c r="C300" s="31" t="s">
        <v>466</v>
      </c>
      <c r="D300" s="56" t="s">
        <v>549</v>
      </c>
      <c r="E300" s="61"/>
      <c r="F300" s="59"/>
      <c r="G300" s="63"/>
      <c r="H300" s="60"/>
      <c r="I300" s="61"/>
      <c r="J300" s="59"/>
      <c r="K300" s="60"/>
      <c r="L300" s="62"/>
    </row>
    <row r="301" spans="1:12" ht="18" customHeight="1" x14ac:dyDescent="0.25">
      <c r="A301" s="37" t="s">
        <v>31</v>
      </c>
      <c r="B301" s="31" t="s">
        <v>91</v>
      </c>
      <c r="C301" s="31" t="s">
        <v>467</v>
      </c>
      <c r="D301" s="56" t="s">
        <v>549</v>
      </c>
      <c r="E301" s="61"/>
      <c r="F301" s="59"/>
      <c r="G301" s="63"/>
      <c r="H301" s="60"/>
      <c r="I301" s="61"/>
      <c r="J301" s="59"/>
      <c r="K301" s="60"/>
      <c r="L301" s="62"/>
    </row>
    <row r="302" spans="1:12" ht="18" customHeight="1" x14ac:dyDescent="0.25">
      <c r="A302" s="37" t="s">
        <v>31</v>
      </c>
      <c r="B302" s="31" t="s">
        <v>96</v>
      </c>
      <c r="C302" s="31" t="s">
        <v>466</v>
      </c>
      <c r="D302" s="56" t="s">
        <v>549</v>
      </c>
      <c r="E302" s="61"/>
      <c r="F302" s="59"/>
      <c r="G302" s="63"/>
      <c r="H302" s="60"/>
      <c r="I302" s="61"/>
      <c r="J302" s="59"/>
      <c r="K302" s="60"/>
      <c r="L302" s="62"/>
    </row>
    <row r="303" spans="1:12" ht="18" customHeight="1" x14ac:dyDescent="0.25">
      <c r="A303" s="37" t="s">
        <v>31</v>
      </c>
      <c r="B303" s="31" t="s">
        <v>96</v>
      </c>
      <c r="C303" s="31" t="s">
        <v>467</v>
      </c>
      <c r="D303" s="56" t="s">
        <v>549</v>
      </c>
      <c r="E303" s="61"/>
      <c r="F303" s="59"/>
      <c r="G303" s="63"/>
      <c r="H303" s="60"/>
      <c r="I303" s="61"/>
      <c r="J303" s="59"/>
      <c r="K303" s="60"/>
      <c r="L303" s="62"/>
    </row>
    <row r="304" spans="1:12" ht="18" customHeight="1" x14ac:dyDescent="0.25">
      <c r="A304" s="37" t="s">
        <v>31</v>
      </c>
      <c r="B304" s="31" t="s">
        <v>99</v>
      </c>
      <c r="C304" s="31" t="s">
        <v>468</v>
      </c>
      <c r="D304" s="56" t="s">
        <v>549</v>
      </c>
      <c r="E304" s="61"/>
      <c r="F304" s="59"/>
      <c r="G304" s="63"/>
      <c r="H304" s="60"/>
      <c r="I304" s="61"/>
      <c r="J304" s="59"/>
      <c r="K304" s="60"/>
      <c r="L304" s="62"/>
    </row>
    <row r="305" spans="1:12" ht="18" customHeight="1" x14ac:dyDescent="0.25">
      <c r="A305" s="37" t="s">
        <v>40</v>
      </c>
      <c r="B305" s="31" t="s">
        <v>91</v>
      </c>
      <c r="C305" s="31" t="s">
        <v>466</v>
      </c>
      <c r="D305" s="56" t="s">
        <v>548</v>
      </c>
      <c r="E305" s="61"/>
      <c r="F305" s="59"/>
      <c r="G305" s="63"/>
      <c r="H305" s="60"/>
      <c r="I305" s="61"/>
      <c r="J305" s="59"/>
      <c r="K305" s="60"/>
      <c r="L305" s="62"/>
    </row>
    <row r="306" spans="1:12" ht="18" customHeight="1" x14ac:dyDescent="0.25">
      <c r="A306" s="37" t="s">
        <v>40</v>
      </c>
      <c r="B306" s="31" t="s">
        <v>91</v>
      </c>
      <c r="C306" s="31" t="s">
        <v>467</v>
      </c>
      <c r="D306" s="56" t="s">
        <v>548</v>
      </c>
      <c r="E306" s="61"/>
      <c r="F306" s="59"/>
      <c r="G306" s="63"/>
      <c r="H306" s="60"/>
      <c r="I306" s="61"/>
      <c r="J306" s="59"/>
      <c r="K306" s="60"/>
      <c r="L306" s="62"/>
    </row>
    <row r="307" spans="1:12" ht="18" customHeight="1" x14ac:dyDescent="0.25">
      <c r="A307" s="37" t="s">
        <v>40</v>
      </c>
      <c r="B307" s="31" t="s">
        <v>96</v>
      </c>
      <c r="C307" s="31" t="s">
        <v>466</v>
      </c>
      <c r="D307" s="56" t="s">
        <v>548</v>
      </c>
      <c r="E307" s="61"/>
      <c r="F307" s="59"/>
      <c r="G307" s="63"/>
      <c r="H307" s="60"/>
      <c r="I307" s="61"/>
      <c r="J307" s="59"/>
      <c r="K307" s="60"/>
      <c r="L307" s="62"/>
    </row>
    <row r="308" spans="1:12" ht="18" customHeight="1" x14ac:dyDescent="0.25">
      <c r="A308" s="37" t="s">
        <v>40</v>
      </c>
      <c r="B308" s="31" t="s">
        <v>96</v>
      </c>
      <c r="C308" s="31" t="s">
        <v>467</v>
      </c>
      <c r="D308" s="56" t="s">
        <v>548</v>
      </c>
      <c r="E308" s="61"/>
      <c r="F308" s="59"/>
      <c r="G308" s="63"/>
      <c r="H308" s="60"/>
      <c r="I308" s="61"/>
      <c r="J308" s="59"/>
      <c r="K308" s="60"/>
      <c r="L308" s="62"/>
    </row>
    <row r="309" spans="1:12" ht="18" customHeight="1" x14ac:dyDescent="0.25">
      <c r="A309" s="37" t="s">
        <v>40</v>
      </c>
      <c r="B309" s="31" t="s">
        <v>99</v>
      </c>
      <c r="C309" s="31" t="s">
        <v>468</v>
      </c>
      <c r="D309" s="56" t="s">
        <v>548</v>
      </c>
      <c r="E309" s="61"/>
      <c r="F309" s="59"/>
      <c r="G309" s="63"/>
      <c r="H309" s="60"/>
      <c r="I309" s="61"/>
      <c r="J309" s="59"/>
      <c r="K309" s="60"/>
      <c r="L309" s="62"/>
    </row>
    <row r="310" spans="1:12" ht="18" customHeight="1" x14ac:dyDescent="0.25">
      <c r="A310" s="37" t="s">
        <v>28</v>
      </c>
      <c r="B310" s="31" t="s">
        <v>91</v>
      </c>
      <c r="C310" s="31" t="s">
        <v>469</v>
      </c>
      <c r="D310" s="56" t="s">
        <v>533</v>
      </c>
      <c r="E310" s="61"/>
      <c r="F310" s="59"/>
      <c r="G310" s="63"/>
      <c r="H310" s="60"/>
      <c r="I310" s="61"/>
      <c r="J310" s="59"/>
      <c r="K310" s="60"/>
      <c r="L310" s="62"/>
    </row>
    <row r="311" spans="1:12" ht="18" customHeight="1" x14ac:dyDescent="0.25">
      <c r="A311" s="37" t="s">
        <v>28</v>
      </c>
      <c r="B311" s="31" t="s">
        <v>91</v>
      </c>
      <c r="C311" s="31" t="s">
        <v>470</v>
      </c>
      <c r="D311" s="56" t="s">
        <v>533</v>
      </c>
      <c r="E311" s="61"/>
      <c r="F311" s="59"/>
      <c r="G311" s="63"/>
      <c r="H311" s="60"/>
      <c r="I311" s="61"/>
      <c r="J311" s="59"/>
      <c r="K311" s="60"/>
      <c r="L311" s="62"/>
    </row>
    <row r="312" spans="1:12" ht="18" customHeight="1" x14ac:dyDescent="0.25">
      <c r="A312" s="37" t="s">
        <v>28</v>
      </c>
      <c r="B312" s="31" t="s">
        <v>91</v>
      </c>
      <c r="C312" s="31" t="s">
        <v>471</v>
      </c>
      <c r="D312" s="56" t="s">
        <v>533</v>
      </c>
      <c r="E312" s="61"/>
      <c r="F312" s="59"/>
      <c r="G312" s="63"/>
      <c r="H312" s="60"/>
      <c r="I312" s="61"/>
      <c r="J312" s="59"/>
      <c r="K312" s="60"/>
      <c r="L312" s="62"/>
    </row>
    <row r="313" spans="1:12" ht="18" customHeight="1" x14ac:dyDescent="0.25">
      <c r="A313" s="37" t="s">
        <v>28</v>
      </c>
      <c r="B313" s="31" t="s">
        <v>91</v>
      </c>
      <c r="C313" s="31" t="s">
        <v>472</v>
      </c>
      <c r="D313" s="56" t="s">
        <v>533</v>
      </c>
      <c r="E313" s="61"/>
      <c r="F313" s="59"/>
      <c r="G313" s="63"/>
      <c r="H313" s="60"/>
      <c r="I313" s="61"/>
      <c r="J313" s="59"/>
      <c r="K313" s="60"/>
      <c r="L313" s="62"/>
    </row>
    <row r="314" spans="1:12" ht="18" customHeight="1" x14ac:dyDescent="0.25">
      <c r="A314" s="37" t="s">
        <v>28</v>
      </c>
      <c r="B314" s="31" t="s">
        <v>91</v>
      </c>
      <c r="C314" s="31" t="s">
        <v>473</v>
      </c>
      <c r="D314" s="56" t="s">
        <v>533</v>
      </c>
      <c r="E314" s="61"/>
      <c r="F314" s="59"/>
      <c r="G314" s="63"/>
      <c r="H314" s="60"/>
      <c r="I314" s="61"/>
      <c r="J314" s="59"/>
      <c r="K314" s="60"/>
      <c r="L314" s="62"/>
    </row>
    <row r="315" spans="1:12" ht="18" customHeight="1" x14ac:dyDescent="0.25">
      <c r="A315" s="37" t="s">
        <v>28</v>
      </c>
      <c r="B315" s="31" t="s">
        <v>91</v>
      </c>
      <c r="C315" s="31" t="s">
        <v>474</v>
      </c>
      <c r="D315" s="56" t="s">
        <v>533</v>
      </c>
      <c r="E315" s="61"/>
      <c r="F315" s="59"/>
      <c r="G315" s="63"/>
      <c r="H315" s="60"/>
      <c r="I315" s="61"/>
      <c r="J315" s="59"/>
      <c r="K315" s="60"/>
      <c r="L315" s="62"/>
    </row>
    <row r="316" spans="1:12" ht="18" customHeight="1" x14ac:dyDescent="0.25">
      <c r="A316" s="37" t="s">
        <v>28</v>
      </c>
      <c r="B316" s="31" t="s">
        <v>96</v>
      </c>
      <c r="C316" s="31" t="s">
        <v>469</v>
      </c>
      <c r="D316" s="56" t="s">
        <v>533</v>
      </c>
      <c r="E316" s="61"/>
      <c r="F316" s="59"/>
      <c r="G316" s="63"/>
      <c r="H316" s="60"/>
      <c r="I316" s="61"/>
      <c r="J316" s="59"/>
      <c r="K316" s="60"/>
      <c r="L316" s="62"/>
    </row>
    <row r="317" spans="1:12" ht="18" customHeight="1" x14ac:dyDescent="0.25">
      <c r="A317" s="37" t="s">
        <v>28</v>
      </c>
      <c r="B317" s="31" t="s">
        <v>96</v>
      </c>
      <c r="C317" s="31" t="s">
        <v>475</v>
      </c>
      <c r="D317" s="56" t="s">
        <v>533</v>
      </c>
      <c r="E317" s="61"/>
      <c r="F317" s="59"/>
      <c r="G317" s="63"/>
      <c r="H317" s="60"/>
      <c r="I317" s="61"/>
      <c r="J317" s="59"/>
      <c r="K317" s="60"/>
      <c r="L317" s="62"/>
    </row>
    <row r="318" spans="1:12" ht="18" customHeight="1" x14ac:dyDescent="0.25">
      <c r="A318" s="37" t="s">
        <v>28</v>
      </c>
      <c r="B318" s="31" t="s">
        <v>96</v>
      </c>
      <c r="C318" s="31" t="s">
        <v>471</v>
      </c>
      <c r="D318" s="56" t="s">
        <v>533</v>
      </c>
      <c r="E318" s="61"/>
      <c r="F318" s="59"/>
      <c r="G318" s="63"/>
      <c r="H318" s="60"/>
      <c r="I318" s="61"/>
      <c r="J318" s="59"/>
      <c r="K318" s="60"/>
      <c r="L318" s="62"/>
    </row>
    <row r="319" spans="1:12" ht="18" customHeight="1" x14ac:dyDescent="0.25">
      <c r="A319" s="37" t="s">
        <v>28</v>
      </c>
      <c r="B319" s="31" t="s">
        <v>96</v>
      </c>
      <c r="C319" s="31" t="s">
        <v>472</v>
      </c>
      <c r="D319" s="56" t="s">
        <v>533</v>
      </c>
      <c r="E319" s="61"/>
      <c r="F319" s="59"/>
      <c r="G319" s="63"/>
      <c r="H319" s="60"/>
      <c r="I319" s="61"/>
      <c r="J319" s="59"/>
      <c r="K319" s="60"/>
      <c r="L319" s="62"/>
    </row>
    <row r="320" spans="1:12" ht="18" customHeight="1" x14ac:dyDescent="0.25">
      <c r="A320" s="37" t="s">
        <v>28</v>
      </c>
      <c r="B320" s="31" t="s">
        <v>96</v>
      </c>
      <c r="C320" s="31" t="s">
        <v>473</v>
      </c>
      <c r="D320" s="56" t="s">
        <v>533</v>
      </c>
      <c r="E320" s="61"/>
      <c r="F320" s="59"/>
      <c r="G320" s="63"/>
      <c r="H320" s="60"/>
      <c r="I320" s="61"/>
      <c r="J320" s="59"/>
      <c r="K320" s="60"/>
      <c r="L320" s="62"/>
    </row>
    <row r="321" spans="1:12" ht="18" customHeight="1" x14ac:dyDescent="0.25">
      <c r="A321" s="37" t="s">
        <v>28</v>
      </c>
      <c r="B321" s="31" t="s">
        <v>96</v>
      </c>
      <c r="C321" s="31" t="s">
        <v>474</v>
      </c>
      <c r="D321" s="56" t="s">
        <v>533</v>
      </c>
      <c r="E321" s="61"/>
      <c r="F321" s="59"/>
      <c r="G321" s="63"/>
      <c r="H321" s="60"/>
      <c r="I321" s="61"/>
      <c r="J321" s="59"/>
      <c r="K321" s="60"/>
      <c r="L321" s="62"/>
    </row>
    <row r="322" spans="1:12" ht="18" customHeight="1" x14ac:dyDescent="0.25">
      <c r="A322" s="37" t="s">
        <v>28</v>
      </c>
      <c r="B322" s="31" t="s">
        <v>99</v>
      </c>
      <c r="C322" s="31" t="s">
        <v>469</v>
      </c>
      <c r="D322" s="56" t="s">
        <v>533</v>
      </c>
      <c r="E322" s="61"/>
      <c r="F322" s="59"/>
      <c r="G322" s="63"/>
      <c r="H322" s="60"/>
      <c r="I322" s="61"/>
      <c r="J322" s="59"/>
      <c r="K322" s="60"/>
      <c r="L322" s="62"/>
    </row>
    <row r="323" spans="1:12" ht="18" customHeight="1" x14ac:dyDescent="0.25">
      <c r="A323" s="37" t="s">
        <v>28</v>
      </c>
      <c r="B323" s="31" t="s">
        <v>99</v>
      </c>
      <c r="C323" s="31" t="s">
        <v>471</v>
      </c>
      <c r="D323" s="56" t="s">
        <v>533</v>
      </c>
      <c r="E323" s="61"/>
      <c r="F323" s="59"/>
      <c r="G323" s="63"/>
      <c r="H323" s="60"/>
      <c r="I323" s="61"/>
      <c r="J323" s="59"/>
      <c r="K323" s="60"/>
      <c r="L323" s="62"/>
    </row>
    <row r="324" spans="1:12" ht="18" customHeight="1" x14ac:dyDescent="0.25">
      <c r="A324" s="37" t="s">
        <v>28</v>
      </c>
      <c r="B324" s="31" t="s">
        <v>99</v>
      </c>
      <c r="C324" s="31" t="s">
        <v>473</v>
      </c>
      <c r="D324" s="56" t="s">
        <v>533</v>
      </c>
      <c r="E324" s="61"/>
      <c r="F324" s="59"/>
      <c r="G324" s="63"/>
      <c r="H324" s="60"/>
      <c r="I324" s="61"/>
      <c r="J324" s="59"/>
      <c r="K324" s="60"/>
      <c r="L324" s="62"/>
    </row>
    <row r="325" spans="1:12" ht="18" customHeight="1" x14ac:dyDescent="0.25">
      <c r="A325" s="37" t="s">
        <v>55</v>
      </c>
      <c r="B325" s="31" t="s">
        <v>91</v>
      </c>
      <c r="C325" s="31" t="s">
        <v>476</v>
      </c>
      <c r="D325" s="56" t="s">
        <v>546</v>
      </c>
      <c r="E325" s="61"/>
      <c r="F325" s="59"/>
      <c r="G325" s="63"/>
      <c r="H325" s="60"/>
      <c r="I325" s="61"/>
      <c r="J325" s="59"/>
      <c r="K325" s="60"/>
      <c r="L325" s="62"/>
    </row>
    <row r="326" spans="1:12" ht="18" customHeight="1" x14ac:dyDescent="0.25">
      <c r="A326" s="37" t="s">
        <v>55</v>
      </c>
      <c r="B326" s="31" t="s">
        <v>91</v>
      </c>
      <c r="C326" s="31" t="s">
        <v>409</v>
      </c>
      <c r="D326" s="56" t="s">
        <v>546</v>
      </c>
      <c r="E326" s="61"/>
      <c r="F326" s="59"/>
      <c r="G326" s="63"/>
      <c r="H326" s="60"/>
      <c r="I326" s="61"/>
      <c r="J326" s="59"/>
      <c r="K326" s="60"/>
      <c r="L326" s="62"/>
    </row>
    <row r="327" spans="1:12" ht="18" customHeight="1" x14ac:dyDescent="0.25">
      <c r="A327" s="37" t="s">
        <v>55</v>
      </c>
      <c r="B327" s="31" t="s">
        <v>96</v>
      </c>
      <c r="C327" s="31" t="s">
        <v>476</v>
      </c>
      <c r="D327" s="56" t="s">
        <v>546</v>
      </c>
      <c r="E327" s="61"/>
      <c r="F327" s="59"/>
      <c r="G327" s="63"/>
      <c r="H327" s="60"/>
      <c r="I327" s="61"/>
      <c r="J327" s="59"/>
      <c r="K327" s="60"/>
      <c r="L327" s="62"/>
    </row>
    <row r="328" spans="1:12" ht="18" customHeight="1" x14ac:dyDescent="0.25">
      <c r="A328" s="37" t="s">
        <v>55</v>
      </c>
      <c r="B328" s="31" t="s">
        <v>96</v>
      </c>
      <c r="C328" s="31" t="s">
        <v>409</v>
      </c>
      <c r="D328" s="56" t="s">
        <v>546</v>
      </c>
      <c r="E328" s="61"/>
      <c r="F328" s="59"/>
      <c r="G328" s="63"/>
      <c r="H328" s="60"/>
      <c r="I328" s="61"/>
      <c r="J328" s="59"/>
      <c r="K328" s="60"/>
      <c r="L328" s="62"/>
    </row>
    <row r="329" spans="1:12" ht="18" customHeight="1" x14ac:dyDescent="0.25">
      <c r="A329" s="37" t="s">
        <v>55</v>
      </c>
      <c r="B329" s="31" t="s">
        <v>99</v>
      </c>
      <c r="C329" s="31" t="s">
        <v>477</v>
      </c>
      <c r="D329" s="56" t="s">
        <v>546</v>
      </c>
      <c r="E329" s="61"/>
      <c r="F329" s="59"/>
      <c r="G329" s="63"/>
      <c r="H329" s="60"/>
      <c r="I329" s="61"/>
      <c r="J329" s="59"/>
      <c r="K329" s="60"/>
      <c r="L329" s="62"/>
    </row>
    <row r="330" spans="1:12" ht="18" customHeight="1" x14ac:dyDescent="0.25">
      <c r="A330" s="37" t="s">
        <v>27</v>
      </c>
      <c r="B330" s="31" t="s">
        <v>91</v>
      </c>
      <c r="C330" s="31" t="s">
        <v>478</v>
      </c>
      <c r="D330" s="56" t="s">
        <v>547</v>
      </c>
      <c r="E330" s="61"/>
      <c r="F330" s="59"/>
      <c r="G330" s="63"/>
      <c r="H330" s="60"/>
      <c r="I330" s="61"/>
      <c r="J330" s="59"/>
      <c r="K330" s="60"/>
      <c r="L330" s="62"/>
    </row>
    <row r="331" spans="1:12" ht="18" customHeight="1" x14ac:dyDescent="0.25">
      <c r="A331" s="37" t="s">
        <v>27</v>
      </c>
      <c r="B331" s="31" t="s">
        <v>96</v>
      </c>
      <c r="C331" s="31" t="s">
        <v>479</v>
      </c>
      <c r="D331" s="56" t="s">
        <v>547</v>
      </c>
      <c r="E331" s="61"/>
      <c r="F331" s="59"/>
      <c r="G331" s="63"/>
      <c r="H331" s="60"/>
      <c r="I331" s="61"/>
      <c r="J331" s="59"/>
      <c r="K331" s="60"/>
      <c r="L331" s="62"/>
    </row>
    <row r="332" spans="1:12" ht="18" customHeight="1" x14ac:dyDescent="0.25">
      <c r="A332" s="37" t="s">
        <v>27</v>
      </c>
      <c r="B332" s="31" t="s">
        <v>99</v>
      </c>
      <c r="C332" s="31" t="s">
        <v>480</v>
      </c>
      <c r="D332" s="56" t="s">
        <v>547</v>
      </c>
      <c r="E332" s="61"/>
      <c r="F332" s="59"/>
      <c r="G332" s="63"/>
      <c r="H332" s="60"/>
      <c r="I332" s="61"/>
      <c r="J332" s="59"/>
      <c r="K332" s="60"/>
      <c r="L332" s="62"/>
    </row>
    <row r="333" spans="1:12" ht="18" customHeight="1" x14ac:dyDescent="0.25">
      <c r="A333" s="37" t="s">
        <v>54</v>
      </c>
      <c r="B333" s="31" t="s">
        <v>91</v>
      </c>
      <c r="C333" s="31" t="s">
        <v>482</v>
      </c>
      <c r="D333" s="56" t="s">
        <v>532</v>
      </c>
      <c r="E333" s="61"/>
      <c r="F333" s="59"/>
      <c r="G333" s="63"/>
      <c r="H333" s="60"/>
      <c r="I333" s="61"/>
      <c r="J333" s="59"/>
      <c r="K333" s="60"/>
      <c r="L333" s="62"/>
    </row>
    <row r="334" spans="1:12" ht="18" customHeight="1" x14ac:dyDescent="0.25">
      <c r="A334" s="37" t="s">
        <v>54</v>
      </c>
      <c r="B334" s="31" t="s">
        <v>91</v>
      </c>
      <c r="C334" s="31" t="s">
        <v>483</v>
      </c>
      <c r="D334" s="56" t="s">
        <v>532</v>
      </c>
      <c r="E334" s="61"/>
      <c r="F334" s="59"/>
      <c r="G334" s="63"/>
      <c r="H334" s="60"/>
      <c r="I334" s="61"/>
      <c r="J334" s="59"/>
      <c r="K334" s="60"/>
      <c r="L334" s="62"/>
    </row>
    <row r="335" spans="1:12" ht="18" customHeight="1" x14ac:dyDescent="0.25">
      <c r="A335" s="37" t="s">
        <v>54</v>
      </c>
      <c r="B335" s="31" t="s">
        <v>91</v>
      </c>
      <c r="C335" s="31" t="s">
        <v>484</v>
      </c>
      <c r="D335" s="56" t="s">
        <v>532</v>
      </c>
      <c r="E335" s="61"/>
      <c r="F335" s="59"/>
      <c r="G335" s="63"/>
      <c r="H335" s="60"/>
      <c r="I335" s="61"/>
      <c r="J335" s="59"/>
      <c r="K335" s="60"/>
      <c r="L335" s="62"/>
    </row>
    <row r="336" spans="1:12" ht="18" customHeight="1" x14ac:dyDescent="0.25">
      <c r="A336" s="37" t="s">
        <v>54</v>
      </c>
      <c r="B336" s="31" t="s">
        <v>91</v>
      </c>
      <c r="C336" s="31">
        <v>470</v>
      </c>
      <c r="D336" s="56" t="s">
        <v>532</v>
      </c>
      <c r="E336" s="61"/>
      <c r="F336" s="59"/>
      <c r="G336" s="63"/>
      <c r="H336" s="60"/>
      <c r="I336" s="61"/>
      <c r="J336" s="59"/>
      <c r="K336" s="60"/>
      <c r="L336" s="62"/>
    </row>
    <row r="337" spans="1:12" ht="18" customHeight="1" x14ac:dyDescent="0.25">
      <c r="A337" s="37" t="s">
        <v>54</v>
      </c>
      <c r="B337" s="31" t="s">
        <v>91</v>
      </c>
      <c r="C337" s="31" t="s">
        <v>485</v>
      </c>
      <c r="D337" s="56" t="s">
        <v>532</v>
      </c>
      <c r="E337" s="61"/>
      <c r="F337" s="59"/>
      <c r="G337" s="63"/>
      <c r="H337" s="60"/>
      <c r="I337" s="61"/>
      <c r="J337" s="59"/>
      <c r="K337" s="60"/>
      <c r="L337" s="62"/>
    </row>
    <row r="338" spans="1:12" ht="18" customHeight="1" x14ac:dyDescent="0.25">
      <c r="A338" s="37" t="s">
        <v>54</v>
      </c>
      <c r="B338" s="31" t="s">
        <v>96</v>
      </c>
      <c r="C338" s="31" t="s">
        <v>486</v>
      </c>
      <c r="D338" s="56" t="s">
        <v>532</v>
      </c>
      <c r="E338" s="61"/>
      <c r="F338" s="59"/>
      <c r="G338" s="63"/>
      <c r="H338" s="60"/>
      <c r="I338" s="61"/>
      <c r="J338" s="59"/>
      <c r="K338" s="60"/>
      <c r="L338" s="62"/>
    </row>
    <row r="339" spans="1:12" ht="18" customHeight="1" x14ac:dyDescent="0.25">
      <c r="A339" s="37" t="s">
        <v>54</v>
      </c>
      <c r="B339" s="31" t="s">
        <v>96</v>
      </c>
      <c r="C339" s="31" t="s">
        <v>484</v>
      </c>
      <c r="D339" s="56" t="s">
        <v>532</v>
      </c>
      <c r="E339" s="61"/>
      <c r="F339" s="59"/>
      <c r="G339" s="63"/>
      <c r="H339" s="60"/>
      <c r="I339" s="61"/>
      <c r="J339" s="59"/>
      <c r="K339" s="60"/>
      <c r="L339" s="62"/>
    </row>
    <row r="340" spans="1:12" ht="18" customHeight="1" x14ac:dyDescent="0.25">
      <c r="A340" s="37" t="s">
        <v>54</v>
      </c>
      <c r="B340" s="31" t="s">
        <v>96</v>
      </c>
      <c r="C340" s="31">
        <v>470</v>
      </c>
      <c r="D340" s="56" t="s">
        <v>532</v>
      </c>
      <c r="E340" s="61"/>
      <c r="F340" s="59"/>
      <c r="G340" s="63"/>
      <c r="H340" s="60"/>
      <c r="I340" s="61"/>
      <c r="J340" s="59"/>
      <c r="K340" s="60"/>
      <c r="L340" s="62"/>
    </row>
    <row r="341" spans="1:12" ht="18" customHeight="1" x14ac:dyDescent="0.25">
      <c r="A341" s="37" t="s">
        <v>54</v>
      </c>
      <c r="B341" s="31" t="s">
        <v>96</v>
      </c>
      <c r="C341" s="31" t="s">
        <v>487</v>
      </c>
      <c r="D341" s="56" t="s">
        <v>532</v>
      </c>
      <c r="E341" s="61"/>
      <c r="F341" s="59"/>
      <c r="G341" s="63"/>
      <c r="H341" s="60"/>
      <c r="I341" s="61"/>
      <c r="J341" s="59"/>
      <c r="K341" s="60"/>
      <c r="L341" s="62"/>
    </row>
    <row r="342" spans="1:12" ht="18" customHeight="1" x14ac:dyDescent="0.25">
      <c r="A342" s="37" t="s">
        <v>54</v>
      </c>
      <c r="B342" s="31" t="s">
        <v>99</v>
      </c>
      <c r="C342" s="31" t="s">
        <v>488</v>
      </c>
      <c r="D342" s="56" t="s">
        <v>532</v>
      </c>
      <c r="E342" s="61"/>
      <c r="F342" s="59"/>
      <c r="G342" s="63"/>
      <c r="H342" s="60"/>
      <c r="I342" s="61"/>
      <c r="J342" s="59"/>
      <c r="K342" s="60"/>
      <c r="L342" s="62"/>
    </row>
    <row r="343" spans="1:12" ht="18" customHeight="1" x14ac:dyDescent="0.25">
      <c r="A343" s="37" t="s">
        <v>489</v>
      </c>
      <c r="B343" s="31" t="s">
        <v>91</v>
      </c>
      <c r="C343" s="31" t="s">
        <v>114</v>
      </c>
      <c r="D343" s="56" t="s">
        <v>513</v>
      </c>
      <c r="E343" s="61"/>
      <c r="F343" s="59"/>
      <c r="G343" s="63"/>
      <c r="H343" s="60"/>
      <c r="I343" s="61"/>
      <c r="J343" s="59"/>
      <c r="K343" s="60"/>
      <c r="L343" s="62"/>
    </row>
    <row r="344" spans="1:12" ht="18" customHeight="1" x14ac:dyDescent="0.25">
      <c r="A344" s="37" t="s">
        <v>489</v>
      </c>
      <c r="B344" s="31" t="s">
        <v>96</v>
      </c>
      <c r="C344" s="31" t="s">
        <v>114</v>
      </c>
      <c r="D344" s="56" t="s">
        <v>513</v>
      </c>
      <c r="E344" s="61"/>
      <c r="F344" s="59"/>
      <c r="G344" s="63"/>
      <c r="H344" s="60"/>
      <c r="I344" s="61"/>
      <c r="J344" s="59"/>
      <c r="K344" s="60"/>
      <c r="L344" s="62"/>
    </row>
    <row r="345" spans="1:12" ht="18" customHeight="1" x14ac:dyDescent="0.25">
      <c r="A345" s="37" t="s">
        <v>490</v>
      </c>
      <c r="B345" s="31" t="s">
        <v>91</v>
      </c>
      <c r="C345" s="31" t="s">
        <v>114</v>
      </c>
      <c r="D345" s="56" t="s">
        <v>514</v>
      </c>
      <c r="E345" s="61"/>
      <c r="F345" s="59"/>
      <c r="G345" s="63"/>
      <c r="H345" s="60"/>
      <c r="I345" s="61"/>
      <c r="J345" s="59"/>
      <c r="K345" s="60"/>
      <c r="L345" s="62"/>
    </row>
    <row r="346" spans="1:12" ht="18" customHeight="1" x14ac:dyDescent="0.25">
      <c r="A346" s="37" t="s">
        <v>490</v>
      </c>
      <c r="B346" s="31" t="s">
        <v>96</v>
      </c>
      <c r="C346" s="31" t="s">
        <v>114</v>
      </c>
      <c r="D346" s="56" t="s">
        <v>514</v>
      </c>
      <c r="E346" s="61"/>
      <c r="F346" s="59"/>
      <c r="G346" s="63"/>
      <c r="H346" s="60"/>
      <c r="I346" s="61"/>
      <c r="J346" s="59"/>
      <c r="K346" s="60"/>
      <c r="L346" s="62"/>
    </row>
    <row r="347" spans="1:12" ht="17.25" customHeight="1" x14ac:dyDescent="0.25">
      <c r="A347" s="37"/>
      <c r="B347" s="31"/>
      <c r="C347" s="31"/>
      <c r="D347" s="56"/>
      <c r="E347" s="61"/>
      <c r="F347" s="59"/>
      <c r="G347" s="63"/>
      <c r="H347" s="60"/>
      <c r="I347" s="61"/>
      <c r="J347" s="59"/>
      <c r="K347" s="60"/>
      <c r="L347" s="62"/>
    </row>
    <row r="348" spans="1:12" ht="17.25" customHeight="1" x14ac:dyDescent="0.25">
      <c r="A348" s="37"/>
      <c r="B348" s="31"/>
      <c r="C348" s="31"/>
      <c r="D348" s="56"/>
      <c r="E348" s="61"/>
      <c r="F348" s="59"/>
      <c r="G348" s="63"/>
      <c r="H348" s="60"/>
      <c r="I348" s="61"/>
      <c r="J348" s="59"/>
      <c r="K348" s="60"/>
      <c r="L348" s="62"/>
    </row>
    <row r="349" spans="1:12" ht="17.25" customHeight="1" x14ac:dyDescent="0.25">
      <c r="A349" s="37"/>
      <c r="B349" s="31"/>
      <c r="C349" s="31"/>
      <c r="D349" s="56"/>
      <c r="E349" s="61"/>
      <c r="F349" s="59"/>
      <c r="G349" s="63"/>
      <c r="H349" s="60"/>
      <c r="I349" s="61"/>
      <c r="J349" s="59"/>
      <c r="K349" s="60"/>
      <c r="L349" s="62"/>
    </row>
  </sheetData>
  <sheetProtection algorithmName="SHA-512" hashValue="PFYMbTAAmRb34FzeavVHkzQrRR+IEn9Dze2kt1pwBQf4ShFqvPE/GJX2zvvErCgnE6irAEjHCsSkmV71Dq+ZqQ==" saltValue="aAocxn5+nuX9nYTt4SmnQw==" spinCount="100000" sheet="1" objects="1" scenarios="1"/>
  <mergeCells count="2">
    <mergeCell ref="E6:H6"/>
    <mergeCell ref="I6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02B7B-C623-4277-863B-FBF711DF7E05}">
          <x14:formula1>
            <xm:f>'Liste pays participants'!$A$7:$A$211</xm:f>
          </x14:formula1>
          <xm:sqref>E8:H349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AA99-EBE3-426F-9B11-82FCBA628C44}">
  <sheetPr>
    <pageSetUpPr fitToPage="1"/>
  </sheetPr>
  <dimension ref="A1:S214"/>
  <sheetViews>
    <sheetView showGridLines="0" topLeftCell="N1" zoomScale="110" zoomScaleNormal="110" workbookViewId="0">
      <selection activeCell="N10" sqref="N10"/>
    </sheetView>
  </sheetViews>
  <sheetFormatPr baseColWidth="10" defaultRowHeight="15" x14ac:dyDescent="0.25"/>
  <cols>
    <col min="1" max="1" width="14.7109375" style="6" hidden="1" customWidth="1"/>
    <col min="2" max="2" width="14.42578125" style="6" hidden="1" customWidth="1"/>
    <col min="3" max="3" width="14.7109375" style="6" hidden="1" customWidth="1"/>
    <col min="4" max="5" width="14.42578125" style="4" hidden="1" customWidth="1"/>
    <col min="6" max="7" width="11.28515625" style="6" hidden="1" customWidth="1"/>
    <col min="8" max="8" width="23.42578125" style="4" hidden="1" customWidth="1"/>
    <col min="9" max="11" width="21.85546875" style="4" hidden="1" customWidth="1"/>
    <col min="12" max="12" width="10.85546875" style="4" hidden="1" customWidth="1"/>
    <col min="13" max="13" width="13.140625" style="67" hidden="1" customWidth="1"/>
    <col min="14" max="14" width="11.42578125" style="7"/>
    <col min="15" max="15" width="23.42578125" style="4" customWidth="1"/>
    <col min="16" max="18" width="21.85546875" style="4" customWidth="1"/>
    <col min="19" max="19" width="21.85546875" style="7" customWidth="1"/>
    <col min="20" max="16384" width="11.42578125" style="4"/>
  </cols>
  <sheetData>
    <row r="1" spans="1:19" ht="23.25" x14ac:dyDescent="0.35">
      <c r="N1" s="3" t="s">
        <v>651</v>
      </c>
    </row>
    <row r="2" spans="1:19" x14ac:dyDescent="0.25">
      <c r="N2" s="4"/>
    </row>
    <row r="3" spans="1:19" x14ac:dyDescent="0.25">
      <c r="N3" s="4"/>
    </row>
    <row r="4" spans="1:19" ht="15.75" x14ac:dyDescent="0.25">
      <c r="N4" s="40" t="s">
        <v>663</v>
      </c>
    </row>
    <row r="5" spans="1:19" ht="15.75" x14ac:dyDescent="0.25">
      <c r="N5" s="40" t="s">
        <v>648</v>
      </c>
    </row>
    <row r="7" spans="1:19" x14ac:dyDescent="0.25">
      <c r="E7" s="84" t="s">
        <v>660</v>
      </c>
    </row>
    <row r="8" spans="1:19" ht="33.75" customHeight="1" x14ac:dyDescent="0.25">
      <c r="E8" s="84"/>
      <c r="F8" s="86" t="s">
        <v>656</v>
      </c>
      <c r="G8" s="86" t="s">
        <v>662</v>
      </c>
      <c r="H8"/>
      <c r="I8" s="83" t="s">
        <v>650</v>
      </c>
      <c r="J8" s="83"/>
      <c r="K8" s="83"/>
      <c r="M8" s="85" t="s">
        <v>661</v>
      </c>
      <c r="O8"/>
      <c r="P8" s="87" t="s">
        <v>650</v>
      </c>
      <c r="Q8" s="88"/>
      <c r="R8" s="88"/>
      <c r="S8" s="89"/>
    </row>
    <row r="9" spans="1:19" ht="30" customHeight="1" x14ac:dyDescent="0.2">
      <c r="A9" s="6" t="s">
        <v>653</v>
      </c>
      <c r="B9" s="6" t="s">
        <v>654</v>
      </c>
      <c r="C9" s="6" t="s">
        <v>655</v>
      </c>
      <c r="D9" s="66" t="s">
        <v>659</v>
      </c>
      <c r="E9" s="84"/>
      <c r="F9" s="86"/>
      <c r="G9" s="86"/>
      <c r="H9" s="15" t="s">
        <v>93</v>
      </c>
      <c r="I9" s="19" t="s">
        <v>87</v>
      </c>
      <c r="J9" s="20" t="s">
        <v>88</v>
      </c>
      <c r="K9" s="21" t="s">
        <v>89</v>
      </c>
      <c r="L9" s="66" t="s">
        <v>657</v>
      </c>
      <c r="M9" s="85"/>
      <c r="N9" s="14" t="s">
        <v>561</v>
      </c>
      <c r="O9" s="15" t="s">
        <v>93</v>
      </c>
      <c r="P9" s="19" t="s">
        <v>87</v>
      </c>
      <c r="Q9" s="20" t="s">
        <v>88</v>
      </c>
      <c r="R9" s="21" t="s">
        <v>89</v>
      </c>
      <c r="S9" s="14" t="s">
        <v>664</v>
      </c>
    </row>
    <row r="10" spans="1:19" x14ac:dyDescent="0.25">
      <c r="A10" s="6">
        <f t="shared" ref="A10:A73" si="0">RANK(I10,$I$10:$I$214)</f>
        <v>1</v>
      </c>
      <c r="B10" s="6">
        <f t="shared" ref="B10:B73" si="1">RANK(J10,$J$10:$J$214)</f>
        <v>1</v>
      </c>
      <c r="C10" s="6">
        <f t="shared" ref="C10:C73" si="2">RANK(K10,$K$10:$K$214)</f>
        <v>1</v>
      </c>
      <c r="D10" s="4">
        <f t="shared" ref="D10:D73" si="3">A10+B10/10+C10/100</f>
        <v>1.1100000000000001</v>
      </c>
      <c r="E10" s="69">
        <f t="shared" ref="E10:E73" si="4">A10+B10/10+C10/100+L10/100000</f>
        <v>1.1100100000000002</v>
      </c>
      <c r="F10" s="5">
        <f>RANK(D10,$D$10:$D$214,-1)</f>
        <v>1</v>
      </c>
      <c r="G10" s="5">
        <f t="shared" ref="G10:G73" si="5">RANK(E10,$E$10:$E$214,-1)</f>
        <v>1</v>
      </c>
      <c r="H10" s="44" t="s">
        <v>266</v>
      </c>
      <c r="I10" s="45">
        <f>COUNTIF('Liste des épreuves'!$E$8:$E$349,'Tableau des médailles'!$H10)</f>
        <v>0</v>
      </c>
      <c r="J10" s="45">
        <f>COUNTIF('Liste des épreuves'!$F$8:$F$349,'Tableau des médailles'!$H10)</f>
        <v>0</v>
      </c>
      <c r="K10" s="45">
        <f>COUNTIF('Liste des épreuves'!$G$8:$G$349,'Tableau des médailles'!$H10)+COUNTIF('Liste des épreuves'!$H$8:$H$349,'Tableau des médailles'!$H10)</f>
        <v>0</v>
      </c>
      <c r="L10" s="4">
        <v>1</v>
      </c>
      <c r="M10" s="68">
        <f t="shared" ref="M10:M73" si="6">SMALL($E$10:$E$214,L10)</f>
        <v>1.1100100000000002</v>
      </c>
      <c r="N10" s="48">
        <f>VLOOKUP(M10,$E$10:$K$214,2,0)</f>
        <v>1</v>
      </c>
      <c r="O10" s="47" t="str">
        <f>VLOOKUP(M10,$E$10:$K$214,4,0)</f>
        <v>Afghanistan</v>
      </c>
      <c r="P10" s="48">
        <f>VLOOKUP($O10,$H$10:$K$214,2,0)</f>
        <v>0</v>
      </c>
      <c r="Q10" s="48">
        <f>VLOOKUP($O10,$H$10:$K$214,3,0)</f>
        <v>0</v>
      </c>
      <c r="R10" s="48">
        <f>VLOOKUP($O10,$H$10:$K$214,4,0)</f>
        <v>0</v>
      </c>
      <c r="S10" s="48">
        <f>SUM(P10:R10)</f>
        <v>0</v>
      </c>
    </row>
    <row r="11" spans="1:19" x14ac:dyDescent="0.25">
      <c r="A11" s="6">
        <f t="shared" si="0"/>
        <v>1</v>
      </c>
      <c r="B11" s="6">
        <f t="shared" si="1"/>
        <v>1</v>
      </c>
      <c r="C11" s="6">
        <f t="shared" si="2"/>
        <v>1</v>
      </c>
      <c r="D11" s="4">
        <f t="shared" si="3"/>
        <v>1.1100000000000001</v>
      </c>
      <c r="E11" s="69">
        <f t="shared" si="4"/>
        <v>1.11002</v>
      </c>
      <c r="F11" s="5">
        <f t="shared" ref="F11:F74" si="7">RANK(D11,$D$10:$D$214,-1)</f>
        <v>1</v>
      </c>
      <c r="G11" s="5">
        <f t="shared" si="5"/>
        <v>2</v>
      </c>
      <c r="H11" s="44" t="s">
        <v>173</v>
      </c>
      <c r="I11" s="45">
        <f>COUNTIF('Liste des épreuves'!$E$8:$E$349,'Tableau des médailles'!$H11)</f>
        <v>0</v>
      </c>
      <c r="J11" s="45">
        <f>COUNTIF('Liste des épreuves'!$F$8:$F$349,'Tableau des médailles'!$H11)</f>
        <v>0</v>
      </c>
      <c r="K11" s="45">
        <f>COUNTIF('Liste des épreuves'!$G$8:$G$349,'Tableau des médailles'!$H11)+COUNTIF('Liste des épreuves'!$H$8:$H$349,'Tableau des médailles'!$H11)</f>
        <v>0</v>
      </c>
      <c r="L11" s="4">
        <v>2</v>
      </c>
      <c r="M11" s="68">
        <f t="shared" si="6"/>
        <v>1.11002</v>
      </c>
      <c r="N11" s="48">
        <f t="shared" ref="N11:N74" si="8">VLOOKUP(M11,$E$10:$K$214,2,0)</f>
        <v>1</v>
      </c>
      <c r="O11" s="44" t="str">
        <f t="shared" ref="O11:O74" si="9">VLOOKUP(M11,$E$10:$K$214,4,0)</f>
        <v>Afrique du Sud</v>
      </c>
      <c r="P11" s="45">
        <f t="shared" ref="P11:P74" si="10">VLOOKUP($O11,$H$10:$K$214,2,0)</f>
        <v>0</v>
      </c>
      <c r="Q11" s="45">
        <f t="shared" ref="Q11:Q74" si="11">VLOOKUP($O11,$H$10:$K$214,3,0)</f>
        <v>0</v>
      </c>
      <c r="R11" s="45">
        <f t="shared" ref="R11:R74" si="12">VLOOKUP($O11,$H$10:$K$214,4,0)</f>
        <v>0</v>
      </c>
      <c r="S11" s="48">
        <f t="shared" ref="S11:S74" si="13">SUM(P11:R11)</f>
        <v>0</v>
      </c>
    </row>
    <row r="12" spans="1:19" x14ac:dyDescent="0.25">
      <c r="A12" s="6">
        <f t="shared" si="0"/>
        <v>1</v>
      </c>
      <c r="B12" s="6">
        <f t="shared" si="1"/>
        <v>1</v>
      </c>
      <c r="C12" s="6">
        <f t="shared" si="2"/>
        <v>1</v>
      </c>
      <c r="D12" s="4">
        <f t="shared" si="3"/>
        <v>1.1100000000000001</v>
      </c>
      <c r="E12" s="69">
        <f t="shared" si="4"/>
        <v>1.1100300000000001</v>
      </c>
      <c r="F12" s="5">
        <f t="shared" si="7"/>
        <v>1</v>
      </c>
      <c r="G12" s="5">
        <f t="shared" si="5"/>
        <v>3</v>
      </c>
      <c r="H12" s="44" t="s">
        <v>309</v>
      </c>
      <c r="I12" s="45">
        <f>COUNTIF('Liste des épreuves'!$E$8:$E$349,'Tableau des médailles'!$H12)</f>
        <v>0</v>
      </c>
      <c r="J12" s="45">
        <f>COUNTIF('Liste des épreuves'!$F$8:$F$349,'Tableau des médailles'!$H12)</f>
        <v>0</v>
      </c>
      <c r="K12" s="45">
        <f>COUNTIF('Liste des épreuves'!$G$8:$G$349,'Tableau des médailles'!$H12)+COUNTIF('Liste des épreuves'!$H$8:$H$349,'Tableau des médailles'!$H12)</f>
        <v>0</v>
      </c>
      <c r="L12" s="4">
        <v>3</v>
      </c>
      <c r="M12" s="68">
        <f t="shared" si="6"/>
        <v>1.1100300000000001</v>
      </c>
      <c r="N12" s="48">
        <f t="shared" si="8"/>
        <v>1</v>
      </c>
      <c r="O12" s="44" t="str">
        <f t="shared" si="9"/>
        <v>Albanie</v>
      </c>
      <c r="P12" s="45">
        <f t="shared" si="10"/>
        <v>0</v>
      </c>
      <c r="Q12" s="45">
        <f t="shared" si="11"/>
        <v>0</v>
      </c>
      <c r="R12" s="45">
        <f t="shared" si="12"/>
        <v>0</v>
      </c>
      <c r="S12" s="48">
        <f t="shared" si="13"/>
        <v>0</v>
      </c>
    </row>
    <row r="13" spans="1:19" x14ac:dyDescent="0.25">
      <c r="A13" s="6">
        <f t="shared" si="0"/>
        <v>1</v>
      </c>
      <c r="B13" s="6">
        <f t="shared" si="1"/>
        <v>1</v>
      </c>
      <c r="C13" s="6">
        <f t="shared" si="2"/>
        <v>1</v>
      </c>
      <c r="D13" s="4">
        <f t="shared" si="3"/>
        <v>1.1100000000000001</v>
      </c>
      <c r="E13" s="69">
        <f t="shared" si="4"/>
        <v>1.1100400000000001</v>
      </c>
      <c r="F13" s="5">
        <f t="shared" si="7"/>
        <v>1</v>
      </c>
      <c r="G13" s="5">
        <f t="shared" si="5"/>
        <v>4</v>
      </c>
      <c r="H13" s="44" t="s">
        <v>174</v>
      </c>
      <c r="I13" s="45">
        <f>COUNTIF('Liste des épreuves'!$E$8:$E$349,'Tableau des médailles'!$H13)</f>
        <v>0</v>
      </c>
      <c r="J13" s="45">
        <f>COUNTIF('Liste des épreuves'!$F$8:$F$349,'Tableau des médailles'!$H13)</f>
        <v>0</v>
      </c>
      <c r="K13" s="45">
        <f>COUNTIF('Liste des épreuves'!$G$8:$G$349,'Tableau des médailles'!$H13)+COUNTIF('Liste des épreuves'!$H$8:$H$349,'Tableau des médailles'!$H13)</f>
        <v>0</v>
      </c>
      <c r="L13" s="4">
        <v>4</v>
      </c>
      <c r="M13" s="68">
        <f t="shared" si="6"/>
        <v>1.1100400000000001</v>
      </c>
      <c r="N13" s="48">
        <f t="shared" si="8"/>
        <v>1</v>
      </c>
      <c r="O13" s="44" t="str">
        <f t="shared" si="9"/>
        <v>Algérie</v>
      </c>
      <c r="P13" s="45">
        <f t="shared" si="10"/>
        <v>0</v>
      </c>
      <c r="Q13" s="45">
        <f t="shared" si="11"/>
        <v>0</v>
      </c>
      <c r="R13" s="45">
        <f t="shared" si="12"/>
        <v>0</v>
      </c>
      <c r="S13" s="48">
        <f t="shared" si="13"/>
        <v>0</v>
      </c>
    </row>
    <row r="14" spans="1:19" x14ac:dyDescent="0.25">
      <c r="A14" s="6">
        <f t="shared" si="0"/>
        <v>1</v>
      </c>
      <c r="B14" s="6">
        <f t="shared" si="1"/>
        <v>1</v>
      </c>
      <c r="C14" s="6">
        <f t="shared" si="2"/>
        <v>1</v>
      </c>
      <c r="D14" s="4">
        <f t="shared" si="3"/>
        <v>1.1100000000000001</v>
      </c>
      <c r="E14" s="69">
        <f t="shared" si="4"/>
        <v>1.1100500000000002</v>
      </c>
      <c r="F14" s="5">
        <f t="shared" si="7"/>
        <v>1</v>
      </c>
      <c r="G14" s="5">
        <f t="shared" si="5"/>
        <v>5</v>
      </c>
      <c r="H14" s="44" t="s">
        <v>310</v>
      </c>
      <c r="I14" s="45">
        <f>COUNTIF('Liste des épreuves'!$E$8:$E$349,'Tableau des médailles'!$H14)</f>
        <v>0</v>
      </c>
      <c r="J14" s="45">
        <f>COUNTIF('Liste des épreuves'!$F$8:$F$349,'Tableau des médailles'!$H14)</f>
        <v>0</v>
      </c>
      <c r="K14" s="45">
        <f>COUNTIF('Liste des épreuves'!$G$8:$G$349,'Tableau des médailles'!$H14)+COUNTIF('Liste des épreuves'!$H$8:$H$349,'Tableau des médailles'!$H14)</f>
        <v>0</v>
      </c>
      <c r="L14" s="4">
        <v>5</v>
      </c>
      <c r="M14" s="68">
        <f t="shared" si="6"/>
        <v>1.1100500000000002</v>
      </c>
      <c r="N14" s="48">
        <f t="shared" si="8"/>
        <v>1</v>
      </c>
      <c r="O14" s="44" t="str">
        <f t="shared" si="9"/>
        <v>Allemagne</v>
      </c>
      <c r="P14" s="45">
        <f t="shared" si="10"/>
        <v>0</v>
      </c>
      <c r="Q14" s="45">
        <f t="shared" si="11"/>
        <v>0</v>
      </c>
      <c r="R14" s="45">
        <f t="shared" si="12"/>
        <v>0</v>
      </c>
      <c r="S14" s="48">
        <f t="shared" si="13"/>
        <v>0</v>
      </c>
    </row>
    <row r="15" spans="1:19" x14ac:dyDescent="0.25">
      <c r="A15" s="6">
        <f t="shared" si="0"/>
        <v>1</v>
      </c>
      <c r="B15" s="6">
        <f t="shared" si="1"/>
        <v>1</v>
      </c>
      <c r="C15" s="6">
        <f t="shared" si="2"/>
        <v>1</v>
      </c>
      <c r="D15" s="4">
        <f t="shared" si="3"/>
        <v>1.1100000000000001</v>
      </c>
      <c r="E15" s="69">
        <f t="shared" si="4"/>
        <v>1.11006</v>
      </c>
      <c r="F15" s="5">
        <f t="shared" si="7"/>
        <v>1</v>
      </c>
      <c r="G15" s="5">
        <f t="shared" si="5"/>
        <v>6</v>
      </c>
      <c r="H15" s="44" t="s">
        <v>311</v>
      </c>
      <c r="I15" s="45">
        <f>COUNTIF('Liste des épreuves'!$E$8:$E$349,'Tableau des médailles'!$H15)</f>
        <v>0</v>
      </c>
      <c r="J15" s="45">
        <f>COUNTIF('Liste des épreuves'!$F$8:$F$349,'Tableau des médailles'!$H15)</f>
        <v>0</v>
      </c>
      <c r="K15" s="45">
        <f>COUNTIF('Liste des épreuves'!$G$8:$G$349,'Tableau des médailles'!$H15)+COUNTIF('Liste des épreuves'!$H$8:$H$349,'Tableau des médailles'!$H15)</f>
        <v>0</v>
      </c>
      <c r="L15" s="4">
        <v>6</v>
      </c>
      <c r="M15" s="68">
        <f t="shared" si="6"/>
        <v>1.11006</v>
      </c>
      <c r="N15" s="48">
        <f t="shared" si="8"/>
        <v>1</v>
      </c>
      <c r="O15" s="44" t="str">
        <f t="shared" si="9"/>
        <v>Andorre</v>
      </c>
      <c r="P15" s="45">
        <f t="shared" si="10"/>
        <v>0</v>
      </c>
      <c r="Q15" s="45">
        <f t="shared" si="11"/>
        <v>0</v>
      </c>
      <c r="R15" s="45">
        <f t="shared" si="12"/>
        <v>0</v>
      </c>
      <c r="S15" s="48">
        <f t="shared" si="13"/>
        <v>0</v>
      </c>
    </row>
    <row r="16" spans="1:19" x14ac:dyDescent="0.25">
      <c r="A16" s="6">
        <f t="shared" si="0"/>
        <v>1</v>
      </c>
      <c r="B16" s="6">
        <f t="shared" si="1"/>
        <v>1</v>
      </c>
      <c r="C16" s="6">
        <f t="shared" si="2"/>
        <v>1</v>
      </c>
      <c r="D16" s="4">
        <f t="shared" si="3"/>
        <v>1.1100000000000001</v>
      </c>
      <c r="E16" s="69">
        <f t="shared" si="4"/>
        <v>1.1100700000000001</v>
      </c>
      <c r="F16" s="5">
        <f t="shared" si="7"/>
        <v>1</v>
      </c>
      <c r="G16" s="5">
        <f t="shared" si="5"/>
        <v>7</v>
      </c>
      <c r="H16" s="44" t="s">
        <v>175</v>
      </c>
      <c r="I16" s="45">
        <f>COUNTIF('Liste des épreuves'!$E$8:$E$349,'Tableau des médailles'!$H16)</f>
        <v>0</v>
      </c>
      <c r="J16" s="45">
        <f>COUNTIF('Liste des épreuves'!$F$8:$F$349,'Tableau des médailles'!$H16)</f>
        <v>0</v>
      </c>
      <c r="K16" s="45">
        <f>COUNTIF('Liste des épreuves'!$G$8:$G$349,'Tableau des médailles'!$H16)+COUNTIF('Liste des épreuves'!$H$8:$H$349,'Tableau des médailles'!$H16)</f>
        <v>0</v>
      </c>
      <c r="L16" s="4">
        <v>7</v>
      </c>
      <c r="M16" s="68">
        <f t="shared" si="6"/>
        <v>1.1100700000000001</v>
      </c>
      <c r="N16" s="48">
        <f t="shared" si="8"/>
        <v>1</v>
      </c>
      <c r="O16" s="44" t="str">
        <f t="shared" si="9"/>
        <v>Angola</v>
      </c>
      <c r="P16" s="45">
        <f t="shared" si="10"/>
        <v>0</v>
      </c>
      <c r="Q16" s="45">
        <f t="shared" si="11"/>
        <v>0</v>
      </c>
      <c r="R16" s="45">
        <f t="shared" si="12"/>
        <v>0</v>
      </c>
      <c r="S16" s="48">
        <f t="shared" si="13"/>
        <v>0</v>
      </c>
    </row>
    <row r="17" spans="1:19" x14ac:dyDescent="0.25">
      <c r="A17" s="6">
        <f t="shared" si="0"/>
        <v>1</v>
      </c>
      <c r="B17" s="6">
        <f t="shared" si="1"/>
        <v>1</v>
      </c>
      <c r="C17" s="6">
        <f t="shared" si="2"/>
        <v>1</v>
      </c>
      <c r="D17" s="4">
        <f t="shared" si="3"/>
        <v>1.1100000000000001</v>
      </c>
      <c r="E17" s="69">
        <f t="shared" si="4"/>
        <v>1.1100800000000002</v>
      </c>
      <c r="F17" s="5">
        <f t="shared" si="7"/>
        <v>1</v>
      </c>
      <c r="G17" s="5">
        <f t="shared" si="5"/>
        <v>8</v>
      </c>
      <c r="H17" s="44" t="s">
        <v>225</v>
      </c>
      <c r="I17" s="45">
        <f>COUNTIF('Liste des épreuves'!$E$8:$E$349,'Tableau des médailles'!$H17)</f>
        <v>0</v>
      </c>
      <c r="J17" s="45">
        <f>COUNTIF('Liste des épreuves'!$F$8:$F$349,'Tableau des médailles'!$H17)</f>
        <v>0</v>
      </c>
      <c r="K17" s="45">
        <f>COUNTIF('Liste des épreuves'!$G$8:$G$349,'Tableau des médailles'!$H17)+COUNTIF('Liste des épreuves'!$H$8:$H$349,'Tableau des médailles'!$H17)</f>
        <v>0</v>
      </c>
      <c r="L17" s="4">
        <v>8</v>
      </c>
      <c r="M17" s="68">
        <f t="shared" si="6"/>
        <v>1.1100800000000002</v>
      </c>
      <c r="N17" s="48">
        <f t="shared" si="8"/>
        <v>1</v>
      </c>
      <c r="O17" s="44" t="str">
        <f t="shared" si="9"/>
        <v>Antigua-et-Barbuda</v>
      </c>
      <c r="P17" s="45">
        <f t="shared" si="10"/>
        <v>0</v>
      </c>
      <c r="Q17" s="45">
        <f t="shared" si="11"/>
        <v>0</v>
      </c>
      <c r="R17" s="45">
        <f t="shared" si="12"/>
        <v>0</v>
      </c>
      <c r="S17" s="48">
        <f t="shared" si="13"/>
        <v>0</v>
      </c>
    </row>
    <row r="18" spans="1:19" x14ac:dyDescent="0.25">
      <c r="A18" s="6">
        <f t="shared" si="0"/>
        <v>1</v>
      </c>
      <c r="B18" s="6">
        <f t="shared" si="1"/>
        <v>1</v>
      </c>
      <c r="C18" s="6">
        <f t="shared" si="2"/>
        <v>1</v>
      </c>
      <c r="D18" s="4">
        <f t="shared" si="3"/>
        <v>1.1100000000000001</v>
      </c>
      <c r="E18" s="69">
        <f t="shared" si="4"/>
        <v>1.11009</v>
      </c>
      <c r="F18" s="5">
        <f t="shared" si="7"/>
        <v>1</v>
      </c>
      <c r="G18" s="5">
        <f t="shared" si="5"/>
        <v>9</v>
      </c>
      <c r="H18" s="44" t="s">
        <v>267</v>
      </c>
      <c r="I18" s="45">
        <f>COUNTIF('Liste des épreuves'!$E$8:$E$349,'Tableau des médailles'!$H18)</f>
        <v>0</v>
      </c>
      <c r="J18" s="45">
        <f>COUNTIF('Liste des épreuves'!$F$8:$F$349,'Tableau des médailles'!$H18)</f>
        <v>0</v>
      </c>
      <c r="K18" s="45">
        <f>COUNTIF('Liste des épreuves'!$G$8:$G$349,'Tableau des médailles'!$H18)+COUNTIF('Liste des épreuves'!$H$8:$H$349,'Tableau des médailles'!$H18)</f>
        <v>0</v>
      </c>
      <c r="L18" s="4">
        <v>9</v>
      </c>
      <c r="M18" s="68">
        <f t="shared" si="6"/>
        <v>1.11009</v>
      </c>
      <c r="N18" s="48">
        <f t="shared" si="8"/>
        <v>1</v>
      </c>
      <c r="O18" s="44" t="str">
        <f t="shared" si="9"/>
        <v>Arabie saoudite</v>
      </c>
      <c r="P18" s="45">
        <f t="shared" si="10"/>
        <v>0</v>
      </c>
      <c r="Q18" s="45">
        <f t="shared" si="11"/>
        <v>0</v>
      </c>
      <c r="R18" s="45">
        <f t="shared" si="12"/>
        <v>0</v>
      </c>
      <c r="S18" s="48">
        <f t="shared" si="13"/>
        <v>0</v>
      </c>
    </row>
    <row r="19" spans="1:19" x14ac:dyDescent="0.25">
      <c r="A19" s="6">
        <f t="shared" si="0"/>
        <v>1</v>
      </c>
      <c r="B19" s="6">
        <f t="shared" si="1"/>
        <v>1</v>
      </c>
      <c r="C19" s="6">
        <f t="shared" si="2"/>
        <v>1</v>
      </c>
      <c r="D19" s="4">
        <f t="shared" si="3"/>
        <v>1.1100000000000001</v>
      </c>
      <c r="E19" s="69">
        <f t="shared" si="4"/>
        <v>1.1101000000000001</v>
      </c>
      <c r="F19" s="5">
        <f t="shared" si="7"/>
        <v>1</v>
      </c>
      <c r="G19" s="5">
        <f t="shared" si="5"/>
        <v>10</v>
      </c>
      <c r="H19" s="44" t="s">
        <v>226</v>
      </c>
      <c r="I19" s="45">
        <f>COUNTIF('Liste des épreuves'!$E$8:$E$349,'Tableau des médailles'!$H19)</f>
        <v>0</v>
      </c>
      <c r="J19" s="45">
        <f>COUNTIF('Liste des épreuves'!$F$8:$F$349,'Tableau des médailles'!$H19)</f>
        <v>0</v>
      </c>
      <c r="K19" s="45">
        <f>COUNTIF('Liste des épreuves'!$G$8:$G$349,'Tableau des médailles'!$H19)+COUNTIF('Liste des épreuves'!$H$8:$H$349,'Tableau des médailles'!$H19)</f>
        <v>0</v>
      </c>
      <c r="L19" s="4">
        <v>10</v>
      </c>
      <c r="M19" s="68">
        <f t="shared" si="6"/>
        <v>1.1101000000000001</v>
      </c>
      <c r="N19" s="48">
        <f t="shared" si="8"/>
        <v>1</v>
      </c>
      <c r="O19" s="44" t="str">
        <f t="shared" si="9"/>
        <v>Argentine</v>
      </c>
      <c r="P19" s="45">
        <f t="shared" si="10"/>
        <v>0</v>
      </c>
      <c r="Q19" s="45">
        <f t="shared" si="11"/>
        <v>0</v>
      </c>
      <c r="R19" s="45">
        <f t="shared" si="12"/>
        <v>0</v>
      </c>
      <c r="S19" s="48">
        <f t="shared" si="13"/>
        <v>0</v>
      </c>
    </row>
    <row r="20" spans="1:19" x14ac:dyDescent="0.25">
      <c r="A20" s="6">
        <f t="shared" si="0"/>
        <v>1</v>
      </c>
      <c r="B20" s="6">
        <f t="shared" si="1"/>
        <v>1</v>
      </c>
      <c r="C20" s="6">
        <f t="shared" si="2"/>
        <v>1</v>
      </c>
      <c r="D20" s="4">
        <f t="shared" si="3"/>
        <v>1.1100000000000001</v>
      </c>
      <c r="E20" s="69">
        <f t="shared" si="4"/>
        <v>1.1101100000000002</v>
      </c>
      <c r="F20" s="5">
        <f t="shared" si="7"/>
        <v>1</v>
      </c>
      <c r="G20" s="5">
        <f t="shared" si="5"/>
        <v>11</v>
      </c>
      <c r="H20" s="44" t="s">
        <v>312</v>
      </c>
      <c r="I20" s="45">
        <f>COUNTIF('Liste des épreuves'!$E$8:$E$349,'Tableau des médailles'!$H20)</f>
        <v>0</v>
      </c>
      <c r="J20" s="45">
        <f>COUNTIF('Liste des épreuves'!$F$8:$F$349,'Tableau des médailles'!$H20)</f>
        <v>0</v>
      </c>
      <c r="K20" s="45">
        <f>COUNTIF('Liste des épreuves'!$G$8:$G$349,'Tableau des médailles'!$H20)+COUNTIF('Liste des épreuves'!$H$8:$H$349,'Tableau des médailles'!$H20)</f>
        <v>0</v>
      </c>
      <c r="L20" s="4">
        <v>11</v>
      </c>
      <c r="M20" s="68">
        <f t="shared" si="6"/>
        <v>1.1101100000000002</v>
      </c>
      <c r="N20" s="48">
        <f t="shared" si="8"/>
        <v>1</v>
      </c>
      <c r="O20" s="44" t="str">
        <f t="shared" si="9"/>
        <v>Arménie</v>
      </c>
      <c r="P20" s="45">
        <f t="shared" si="10"/>
        <v>0</v>
      </c>
      <c r="Q20" s="45">
        <f t="shared" si="11"/>
        <v>0</v>
      </c>
      <c r="R20" s="45">
        <f t="shared" si="12"/>
        <v>0</v>
      </c>
      <c r="S20" s="48">
        <f t="shared" si="13"/>
        <v>0</v>
      </c>
    </row>
    <row r="21" spans="1:19" x14ac:dyDescent="0.25">
      <c r="A21" s="6">
        <f t="shared" si="0"/>
        <v>1</v>
      </c>
      <c r="B21" s="6">
        <f t="shared" si="1"/>
        <v>1</v>
      </c>
      <c r="C21" s="6">
        <f t="shared" si="2"/>
        <v>1</v>
      </c>
      <c r="D21" s="4">
        <f t="shared" si="3"/>
        <v>1.1100000000000001</v>
      </c>
      <c r="E21" s="69">
        <f t="shared" si="4"/>
        <v>1.11012</v>
      </c>
      <c r="F21" s="5">
        <f t="shared" si="7"/>
        <v>1</v>
      </c>
      <c r="G21" s="5">
        <f t="shared" si="5"/>
        <v>12</v>
      </c>
      <c r="H21" s="44" t="s">
        <v>227</v>
      </c>
      <c r="I21" s="45">
        <f>COUNTIF('Liste des épreuves'!$E$8:$E$349,'Tableau des médailles'!$H21)</f>
        <v>0</v>
      </c>
      <c r="J21" s="45">
        <f>COUNTIF('Liste des épreuves'!$F$8:$F$349,'Tableau des médailles'!$H21)</f>
        <v>0</v>
      </c>
      <c r="K21" s="45">
        <f>COUNTIF('Liste des épreuves'!$G$8:$G$349,'Tableau des médailles'!$H21)+COUNTIF('Liste des épreuves'!$H$8:$H$349,'Tableau des médailles'!$H21)</f>
        <v>0</v>
      </c>
      <c r="L21" s="4">
        <v>12</v>
      </c>
      <c r="M21" s="68">
        <f t="shared" si="6"/>
        <v>1.11012</v>
      </c>
      <c r="N21" s="48">
        <f t="shared" si="8"/>
        <v>1</v>
      </c>
      <c r="O21" s="44" t="str">
        <f t="shared" si="9"/>
        <v>Aruba</v>
      </c>
      <c r="P21" s="45">
        <f t="shared" si="10"/>
        <v>0</v>
      </c>
      <c r="Q21" s="45">
        <f t="shared" si="11"/>
        <v>0</v>
      </c>
      <c r="R21" s="45">
        <f t="shared" si="12"/>
        <v>0</v>
      </c>
      <c r="S21" s="48">
        <f t="shared" si="13"/>
        <v>0</v>
      </c>
    </row>
    <row r="22" spans="1:19" x14ac:dyDescent="0.25">
      <c r="A22" s="6">
        <f t="shared" si="0"/>
        <v>1</v>
      </c>
      <c r="B22" s="6">
        <f t="shared" si="1"/>
        <v>1</v>
      </c>
      <c r="C22" s="6">
        <f t="shared" si="2"/>
        <v>1</v>
      </c>
      <c r="D22" s="4">
        <f t="shared" si="3"/>
        <v>1.1100000000000001</v>
      </c>
      <c r="E22" s="69">
        <f t="shared" si="4"/>
        <v>1.1101300000000001</v>
      </c>
      <c r="F22" s="5">
        <f t="shared" si="7"/>
        <v>1</v>
      </c>
      <c r="G22" s="5">
        <f t="shared" si="5"/>
        <v>13</v>
      </c>
      <c r="H22" s="44" t="s">
        <v>358</v>
      </c>
      <c r="I22" s="45">
        <f>COUNTIF('Liste des épreuves'!$E$8:$E$349,'Tableau des médailles'!$H22)</f>
        <v>0</v>
      </c>
      <c r="J22" s="45">
        <f>COUNTIF('Liste des épreuves'!$F$8:$F$349,'Tableau des médailles'!$H22)</f>
        <v>0</v>
      </c>
      <c r="K22" s="45">
        <f>COUNTIF('Liste des épreuves'!$G$8:$G$349,'Tableau des médailles'!$H22)+COUNTIF('Liste des épreuves'!$H$8:$H$349,'Tableau des médailles'!$H22)</f>
        <v>0</v>
      </c>
      <c r="L22" s="4">
        <v>13</v>
      </c>
      <c r="M22" s="68">
        <f t="shared" si="6"/>
        <v>1.1101300000000001</v>
      </c>
      <c r="N22" s="48">
        <f t="shared" si="8"/>
        <v>1</v>
      </c>
      <c r="O22" s="44" t="str">
        <f t="shared" si="9"/>
        <v>Australie</v>
      </c>
      <c r="P22" s="45">
        <f t="shared" si="10"/>
        <v>0</v>
      </c>
      <c r="Q22" s="45">
        <f t="shared" si="11"/>
        <v>0</v>
      </c>
      <c r="R22" s="45">
        <f t="shared" si="12"/>
        <v>0</v>
      </c>
      <c r="S22" s="48">
        <f t="shared" si="13"/>
        <v>0</v>
      </c>
    </row>
    <row r="23" spans="1:19" x14ac:dyDescent="0.25">
      <c r="A23" s="6">
        <f t="shared" si="0"/>
        <v>1</v>
      </c>
      <c r="B23" s="6">
        <f t="shared" si="1"/>
        <v>1</v>
      </c>
      <c r="C23" s="6">
        <f t="shared" si="2"/>
        <v>1</v>
      </c>
      <c r="D23" s="4">
        <f t="shared" si="3"/>
        <v>1.1100000000000001</v>
      </c>
      <c r="E23" s="69">
        <f t="shared" si="4"/>
        <v>1.1101400000000001</v>
      </c>
      <c r="F23" s="5">
        <f t="shared" si="7"/>
        <v>1</v>
      </c>
      <c r="G23" s="5">
        <f t="shared" si="5"/>
        <v>14</v>
      </c>
      <c r="H23" s="44" t="s">
        <v>313</v>
      </c>
      <c r="I23" s="45">
        <f>COUNTIF('Liste des épreuves'!$E$8:$E$349,'Tableau des médailles'!$H23)</f>
        <v>0</v>
      </c>
      <c r="J23" s="45">
        <f>COUNTIF('Liste des épreuves'!$F$8:$F$349,'Tableau des médailles'!$H23)</f>
        <v>0</v>
      </c>
      <c r="K23" s="45">
        <f>COUNTIF('Liste des épreuves'!$G$8:$G$349,'Tableau des médailles'!$H23)+COUNTIF('Liste des épreuves'!$H$8:$H$349,'Tableau des médailles'!$H23)</f>
        <v>0</v>
      </c>
      <c r="L23" s="4">
        <v>14</v>
      </c>
      <c r="M23" s="68">
        <f t="shared" si="6"/>
        <v>1.1101400000000001</v>
      </c>
      <c r="N23" s="48">
        <f t="shared" si="8"/>
        <v>1</v>
      </c>
      <c r="O23" s="44" t="str">
        <f t="shared" si="9"/>
        <v>Autriche</v>
      </c>
      <c r="P23" s="45">
        <f t="shared" si="10"/>
        <v>0</v>
      </c>
      <c r="Q23" s="45">
        <f t="shared" si="11"/>
        <v>0</v>
      </c>
      <c r="R23" s="45">
        <f t="shared" si="12"/>
        <v>0</v>
      </c>
      <c r="S23" s="48">
        <f t="shared" si="13"/>
        <v>0</v>
      </c>
    </row>
    <row r="24" spans="1:19" x14ac:dyDescent="0.25">
      <c r="A24" s="6">
        <f t="shared" si="0"/>
        <v>1</v>
      </c>
      <c r="B24" s="6">
        <f t="shared" si="1"/>
        <v>1</v>
      </c>
      <c r="C24" s="6">
        <f t="shared" si="2"/>
        <v>1</v>
      </c>
      <c r="D24" s="4">
        <f t="shared" si="3"/>
        <v>1.1100000000000001</v>
      </c>
      <c r="E24" s="69">
        <f t="shared" si="4"/>
        <v>1.1101500000000002</v>
      </c>
      <c r="F24" s="5">
        <f t="shared" si="7"/>
        <v>1</v>
      </c>
      <c r="G24" s="5">
        <f t="shared" si="5"/>
        <v>15</v>
      </c>
      <c r="H24" s="44" t="s">
        <v>314</v>
      </c>
      <c r="I24" s="45">
        <f>COUNTIF('Liste des épreuves'!$E$8:$E$349,'Tableau des médailles'!$H24)</f>
        <v>0</v>
      </c>
      <c r="J24" s="45">
        <f>COUNTIF('Liste des épreuves'!$F$8:$F$349,'Tableau des médailles'!$H24)</f>
        <v>0</v>
      </c>
      <c r="K24" s="45">
        <f>COUNTIF('Liste des épreuves'!$G$8:$G$349,'Tableau des médailles'!$H24)+COUNTIF('Liste des épreuves'!$H$8:$H$349,'Tableau des médailles'!$H24)</f>
        <v>0</v>
      </c>
      <c r="L24" s="4">
        <v>15</v>
      </c>
      <c r="M24" s="68">
        <f t="shared" si="6"/>
        <v>1.1101500000000002</v>
      </c>
      <c r="N24" s="48">
        <f t="shared" si="8"/>
        <v>1</v>
      </c>
      <c r="O24" s="44" t="str">
        <f t="shared" si="9"/>
        <v>Azerbaïdjan</v>
      </c>
      <c r="P24" s="45">
        <f t="shared" si="10"/>
        <v>0</v>
      </c>
      <c r="Q24" s="45">
        <f t="shared" si="11"/>
        <v>0</v>
      </c>
      <c r="R24" s="45">
        <f t="shared" si="12"/>
        <v>0</v>
      </c>
      <c r="S24" s="48">
        <f t="shared" si="13"/>
        <v>0</v>
      </c>
    </row>
    <row r="25" spans="1:19" x14ac:dyDescent="0.25">
      <c r="A25" s="6">
        <f t="shared" si="0"/>
        <v>1</v>
      </c>
      <c r="B25" s="6">
        <f t="shared" si="1"/>
        <v>1</v>
      </c>
      <c r="C25" s="6">
        <f t="shared" si="2"/>
        <v>1</v>
      </c>
      <c r="D25" s="4">
        <f t="shared" si="3"/>
        <v>1.1100000000000001</v>
      </c>
      <c r="E25" s="69">
        <f t="shared" si="4"/>
        <v>1.11016</v>
      </c>
      <c r="F25" s="5">
        <f t="shared" si="7"/>
        <v>1</v>
      </c>
      <c r="G25" s="5">
        <f t="shared" si="5"/>
        <v>16</v>
      </c>
      <c r="H25" s="44" t="s">
        <v>228</v>
      </c>
      <c r="I25" s="45">
        <f>COUNTIF('Liste des épreuves'!$E$8:$E$349,'Tableau des médailles'!$H25)</f>
        <v>0</v>
      </c>
      <c r="J25" s="45">
        <f>COUNTIF('Liste des épreuves'!$F$8:$F$349,'Tableau des médailles'!$H25)</f>
        <v>0</v>
      </c>
      <c r="K25" s="45">
        <f>COUNTIF('Liste des épreuves'!$G$8:$G$349,'Tableau des médailles'!$H25)+COUNTIF('Liste des épreuves'!$H$8:$H$349,'Tableau des médailles'!$H25)</f>
        <v>0</v>
      </c>
      <c r="L25" s="4">
        <v>16</v>
      </c>
      <c r="M25" s="68">
        <f t="shared" si="6"/>
        <v>1.11016</v>
      </c>
      <c r="N25" s="48">
        <f t="shared" si="8"/>
        <v>1</v>
      </c>
      <c r="O25" s="44" t="str">
        <f t="shared" si="9"/>
        <v>Bahamas</v>
      </c>
      <c r="P25" s="45">
        <f t="shared" si="10"/>
        <v>0</v>
      </c>
      <c r="Q25" s="45">
        <f t="shared" si="11"/>
        <v>0</v>
      </c>
      <c r="R25" s="45">
        <f t="shared" si="12"/>
        <v>0</v>
      </c>
      <c r="S25" s="48">
        <f t="shared" si="13"/>
        <v>0</v>
      </c>
    </row>
    <row r="26" spans="1:19" x14ac:dyDescent="0.25">
      <c r="A26" s="6">
        <f t="shared" si="0"/>
        <v>1</v>
      </c>
      <c r="B26" s="6">
        <f t="shared" si="1"/>
        <v>1</v>
      </c>
      <c r="C26" s="6">
        <f t="shared" si="2"/>
        <v>1</v>
      </c>
      <c r="D26" s="4">
        <f t="shared" si="3"/>
        <v>1.1100000000000001</v>
      </c>
      <c r="E26" s="69">
        <f t="shared" si="4"/>
        <v>1.1101700000000001</v>
      </c>
      <c r="F26" s="5">
        <f t="shared" si="7"/>
        <v>1</v>
      </c>
      <c r="G26" s="5">
        <f t="shared" si="5"/>
        <v>17</v>
      </c>
      <c r="H26" s="44" t="s">
        <v>268</v>
      </c>
      <c r="I26" s="45">
        <f>COUNTIF('Liste des épreuves'!$E$8:$E$349,'Tableau des médailles'!$H26)</f>
        <v>0</v>
      </c>
      <c r="J26" s="45">
        <f>COUNTIF('Liste des épreuves'!$F$8:$F$349,'Tableau des médailles'!$H26)</f>
        <v>0</v>
      </c>
      <c r="K26" s="45">
        <f>COUNTIF('Liste des épreuves'!$G$8:$G$349,'Tableau des médailles'!$H26)+COUNTIF('Liste des épreuves'!$H$8:$H$349,'Tableau des médailles'!$H26)</f>
        <v>0</v>
      </c>
      <c r="L26" s="4">
        <v>17</v>
      </c>
      <c r="M26" s="68">
        <f t="shared" si="6"/>
        <v>1.1101700000000001</v>
      </c>
      <c r="N26" s="48">
        <f t="shared" si="8"/>
        <v>1</v>
      </c>
      <c r="O26" s="44" t="str">
        <f t="shared" si="9"/>
        <v>Bahreïn</v>
      </c>
      <c r="P26" s="45">
        <f t="shared" si="10"/>
        <v>0</v>
      </c>
      <c r="Q26" s="45">
        <f t="shared" si="11"/>
        <v>0</v>
      </c>
      <c r="R26" s="45">
        <f t="shared" si="12"/>
        <v>0</v>
      </c>
      <c r="S26" s="48">
        <f t="shared" si="13"/>
        <v>0</v>
      </c>
    </row>
    <row r="27" spans="1:19" x14ac:dyDescent="0.25">
      <c r="A27" s="6">
        <f t="shared" si="0"/>
        <v>1</v>
      </c>
      <c r="B27" s="6">
        <f t="shared" si="1"/>
        <v>1</v>
      </c>
      <c r="C27" s="6">
        <f t="shared" si="2"/>
        <v>1</v>
      </c>
      <c r="D27" s="4">
        <f t="shared" si="3"/>
        <v>1.1100000000000001</v>
      </c>
      <c r="E27" s="69">
        <f t="shared" si="4"/>
        <v>1.1101800000000002</v>
      </c>
      <c r="F27" s="5">
        <f t="shared" si="7"/>
        <v>1</v>
      </c>
      <c r="G27" s="5">
        <f t="shared" si="5"/>
        <v>18</v>
      </c>
      <c r="H27" s="44" t="s">
        <v>269</v>
      </c>
      <c r="I27" s="45">
        <f>COUNTIF('Liste des épreuves'!$E$8:$E$349,'Tableau des médailles'!$H27)</f>
        <v>0</v>
      </c>
      <c r="J27" s="45">
        <f>COUNTIF('Liste des épreuves'!$F$8:$F$349,'Tableau des médailles'!$H27)</f>
        <v>0</v>
      </c>
      <c r="K27" s="45">
        <f>COUNTIF('Liste des épreuves'!$G$8:$G$349,'Tableau des médailles'!$H27)+COUNTIF('Liste des épreuves'!$H$8:$H$349,'Tableau des médailles'!$H27)</f>
        <v>0</v>
      </c>
      <c r="L27" s="4">
        <v>18</v>
      </c>
      <c r="M27" s="68">
        <f t="shared" si="6"/>
        <v>1.1101800000000002</v>
      </c>
      <c r="N27" s="48">
        <f t="shared" si="8"/>
        <v>1</v>
      </c>
      <c r="O27" s="44" t="str">
        <f t="shared" si="9"/>
        <v>Bangladesh</v>
      </c>
      <c r="P27" s="45">
        <f t="shared" si="10"/>
        <v>0</v>
      </c>
      <c r="Q27" s="45">
        <f t="shared" si="11"/>
        <v>0</v>
      </c>
      <c r="R27" s="45">
        <f t="shared" si="12"/>
        <v>0</v>
      </c>
      <c r="S27" s="48">
        <f t="shared" si="13"/>
        <v>0</v>
      </c>
    </row>
    <row r="28" spans="1:19" x14ac:dyDescent="0.25">
      <c r="A28" s="6">
        <f t="shared" si="0"/>
        <v>1</v>
      </c>
      <c r="B28" s="6">
        <f t="shared" si="1"/>
        <v>1</v>
      </c>
      <c r="C28" s="6">
        <f t="shared" si="2"/>
        <v>1</v>
      </c>
      <c r="D28" s="4">
        <f t="shared" si="3"/>
        <v>1.1100000000000001</v>
      </c>
      <c r="E28" s="69">
        <f t="shared" si="4"/>
        <v>1.11019</v>
      </c>
      <c r="F28" s="5">
        <f t="shared" si="7"/>
        <v>1</v>
      </c>
      <c r="G28" s="5">
        <f t="shared" si="5"/>
        <v>19</v>
      </c>
      <c r="H28" s="44" t="s">
        <v>229</v>
      </c>
      <c r="I28" s="45">
        <f>COUNTIF('Liste des épreuves'!$E$8:$E$349,'Tableau des médailles'!$H28)</f>
        <v>0</v>
      </c>
      <c r="J28" s="45">
        <f>COUNTIF('Liste des épreuves'!$F$8:$F$349,'Tableau des médailles'!$H28)</f>
        <v>0</v>
      </c>
      <c r="K28" s="45">
        <f>COUNTIF('Liste des épreuves'!$G$8:$G$349,'Tableau des médailles'!$H28)+COUNTIF('Liste des épreuves'!$H$8:$H$349,'Tableau des médailles'!$H28)</f>
        <v>0</v>
      </c>
      <c r="L28" s="4">
        <v>19</v>
      </c>
      <c r="M28" s="68">
        <f t="shared" si="6"/>
        <v>1.11019</v>
      </c>
      <c r="N28" s="48">
        <f t="shared" si="8"/>
        <v>1</v>
      </c>
      <c r="O28" s="44" t="str">
        <f t="shared" si="9"/>
        <v>Barbade</v>
      </c>
      <c r="P28" s="45">
        <f t="shared" si="10"/>
        <v>0</v>
      </c>
      <c r="Q28" s="45">
        <f t="shared" si="11"/>
        <v>0</v>
      </c>
      <c r="R28" s="45">
        <f t="shared" si="12"/>
        <v>0</v>
      </c>
      <c r="S28" s="48">
        <f t="shared" si="13"/>
        <v>0</v>
      </c>
    </row>
    <row r="29" spans="1:19" x14ac:dyDescent="0.25">
      <c r="A29" s="6">
        <f t="shared" si="0"/>
        <v>1</v>
      </c>
      <c r="B29" s="6">
        <f t="shared" si="1"/>
        <v>1</v>
      </c>
      <c r="C29" s="6">
        <f t="shared" si="2"/>
        <v>1</v>
      </c>
      <c r="D29" s="4">
        <f t="shared" si="3"/>
        <v>1.1100000000000001</v>
      </c>
      <c r="E29" s="69">
        <f t="shared" si="4"/>
        <v>1.1102000000000001</v>
      </c>
      <c r="F29" s="5">
        <f t="shared" si="7"/>
        <v>1</v>
      </c>
      <c r="G29" s="5">
        <f t="shared" si="5"/>
        <v>20</v>
      </c>
      <c r="H29" s="44" t="s">
        <v>315</v>
      </c>
      <c r="I29" s="45">
        <f>COUNTIF('Liste des épreuves'!$E$8:$E$349,'Tableau des médailles'!$H29)</f>
        <v>0</v>
      </c>
      <c r="J29" s="45">
        <f>COUNTIF('Liste des épreuves'!$F$8:$F$349,'Tableau des médailles'!$H29)</f>
        <v>0</v>
      </c>
      <c r="K29" s="45">
        <f>COUNTIF('Liste des épreuves'!$G$8:$G$349,'Tableau des médailles'!$H29)+COUNTIF('Liste des épreuves'!$H$8:$H$349,'Tableau des médailles'!$H29)</f>
        <v>0</v>
      </c>
      <c r="L29" s="4">
        <v>20</v>
      </c>
      <c r="M29" s="68">
        <f t="shared" si="6"/>
        <v>1.1102000000000001</v>
      </c>
      <c r="N29" s="48">
        <f t="shared" si="8"/>
        <v>1</v>
      </c>
      <c r="O29" s="44" t="str">
        <f t="shared" si="9"/>
        <v>Belgique</v>
      </c>
      <c r="P29" s="45">
        <f t="shared" si="10"/>
        <v>0</v>
      </c>
      <c r="Q29" s="45">
        <f t="shared" si="11"/>
        <v>0</v>
      </c>
      <c r="R29" s="45">
        <f t="shared" si="12"/>
        <v>0</v>
      </c>
      <c r="S29" s="48">
        <f t="shared" si="13"/>
        <v>0</v>
      </c>
    </row>
    <row r="30" spans="1:19" x14ac:dyDescent="0.25">
      <c r="A30" s="6">
        <f t="shared" si="0"/>
        <v>1</v>
      </c>
      <c r="B30" s="6">
        <f t="shared" si="1"/>
        <v>1</v>
      </c>
      <c r="C30" s="6">
        <f t="shared" si="2"/>
        <v>1</v>
      </c>
      <c r="D30" s="4">
        <f t="shared" si="3"/>
        <v>1.1100000000000001</v>
      </c>
      <c r="E30" s="69">
        <f t="shared" si="4"/>
        <v>1.1102100000000001</v>
      </c>
      <c r="F30" s="5">
        <f t="shared" si="7"/>
        <v>1</v>
      </c>
      <c r="G30" s="5">
        <f t="shared" si="5"/>
        <v>21</v>
      </c>
      <c r="H30" s="44" t="s">
        <v>230</v>
      </c>
      <c r="I30" s="45">
        <f>COUNTIF('Liste des épreuves'!$E$8:$E$349,'Tableau des médailles'!$H30)</f>
        <v>0</v>
      </c>
      <c r="J30" s="45">
        <f>COUNTIF('Liste des épreuves'!$F$8:$F$349,'Tableau des médailles'!$H30)</f>
        <v>0</v>
      </c>
      <c r="K30" s="45">
        <f>COUNTIF('Liste des épreuves'!$G$8:$G$349,'Tableau des médailles'!$H30)+COUNTIF('Liste des épreuves'!$H$8:$H$349,'Tableau des médailles'!$H30)</f>
        <v>0</v>
      </c>
      <c r="L30" s="4">
        <v>21</v>
      </c>
      <c r="M30" s="68">
        <f t="shared" si="6"/>
        <v>1.1102100000000001</v>
      </c>
      <c r="N30" s="48">
        <f t="shared" si="8"/>
        <v>1</v>
      </c>
      <c r="O30" s="44" t="str">
        <f t="shared" si="9"/>
        <v>Belize</v>
      </c>
      <c r="P30" s="45">
        <f t="shared" si="10"/>
        <v>0</v>
      </c>
      <c r="Q30" s="45">
        <f t="shared" si="11"/>
        <v>0</v>
      </c>
      <c r="R30" s="45">
        <f t="shared" si="12"/>
        <v>0</v>
      </c>
      <c r="S30" s="48">
        <f t="shared" si="13"/>
        <v>0</v>
      </c>
    </row>
    <row r="31" spans="1:19" x14ac:dyDescent="0.25">
      <c r="A31" s="6">
        <f t="shared" si="0"/>
        <v>1</v>
      </c>
      <c r="B31" s="6">
        <f t="shared" si="1"/>
        <v>1</v>
      </c>
      <c r="C31" s="6">
        <f t="shared" si="2"/>
        <v>1</v>
      </c>
      <c r="D31" s="4">
        <f t="shared" si="3"/>
        <v>1.1100000000000001</v>
      </c>
      <c r="E31" s="69">
        <f t="shared" si="4"/>
        <v>1.1102200000000002</v>
      </c>
      <c r="F31" s="5">
        <f t="shared" si="7"/>
        <v>1</v>
      </c>
      <c r="G31" s="5">
        <f t="shared" si="5"/>
        <v>22</v>
      </c>
      <c r="H31" s="44" t="s">
        <v>176</v>
      </c>
      <c r="I31" s="45">
        <f>COUNTIF('Liste des épreuves'!$E$8:$E$349,'Tableau des médailles'!$H31)</f>
        <v>0</v>
      </c>
      <c r="J31" s="45">
        <f>COUNTIF('Liste des épreuves'!$F$8:$F$349,'Tableau des médailles'!$H31)</f>
        <v>0</v>
      </c>
      <c r="K31" s="45">
        <f>COUNTIF('Liste des épreuves'!$G$8:$G$349,'Tableau des médailles'!$H31)+COUNTIF('Liste des épreuves'!$H$8:$H$349,'Tableau des médailles'!$H31)</f>
        <v>0</v>
      </c>
      <c r="L31" s="4">
        <v>22</v>
      </c>
      <c r="M31" s="68">
        <f t="shared" si="6"/>
        <v>1.1102200000000002</v>
      </c>
      <c r="N31" s="48">
        <f t="shared" si="8"/>
        <v>1</v>
      </c>
      <c r="O31" s="44" t="str">
        <f t="shared" si="9"/>
        <v>Bénin</v>
      </c>
      <c r="P31" s="45">
        <f t="shared" si="10"/>
        <v>0</v>
      </c>
      <c r="Q31" s="45">
        <f t="shared" si="11"/>
        <v>0</v>
      </c>
      <c r="R31" s="45">
        <f t="shared" si="12"/>
        <v>0</v>
      </c>
      <c r="S31" s="48">
        <f t="shared" si="13"/>
        <v>0</v>
      </c>
    </row>
    <row r="32" spans="1:19" x14ac:dyDescent="0.25">
      <c r="A32" s="6">
        <f t="shared" si="0"/>
        <v>1</v>
      </c>
      <c r="B32" s="6">
        <f t="shared" si="1"/>
        <v>1</v>
      </c>
      <c r="C32" s="6">
        <f t="shared" si="2"/>
        <v>1</v>
      </c>
      <c r="D32" s="4">
        <f t="shared" si="3"/>
        <v>1.1100000000000001</v>
      </c>
      <c r="E32" s="69">
        <f t="shared" si="4"/>
        <v>1.1102300000000001</v>
      </c>
      <c r="F32" s="5">
        <f t="shared" si="7"/>
        <v>1</v>
      </c>
      <c r="G32" s="5">
        <f t="shared" si="5"/>
        <v>23</v>
      </c>
      <c r="H32" s="44" t="s">
        <v>231</v>
      </c>
      <c r="I32" s="45">
        <f>COUNTIF('Liste des épreuves'!$E$8:$E$349,'Tableau des médailles'!$H32)</f>
        <v>0</v>
      </c>
      <c r="J32" s="45">
        <f>COUNTIF('Liste des épreuves'!$F$8:$F$349,'Tableau des médailles'!$H32)</f>
        <v>0</v>
      </c>
      <c r="K32" s="45">
        <f>COUNTIF('Liste des épreuves'!$G$8:$G$349,'Tableau des médailles'!$H32)+COUNTIF('Liste des épreuves'!$H$8:$H$349,'Tableau des médailles'!$H32)</f>
        <v>0</v>
      </c>
      <c r="L32" s="4">
        <v>23</v>
      </c>
      <c r="M32" s="68">
        <f t="shared" si="6"/>
        <v>1.1102300000000001</v>
      </c>
      <c r="N32" s="48">
        <f t="shared" si="8"/>
        <v>1</v>
      </c>
      <c r="O32" s="44" t="str">
        <f t="shared" si="9"/>
        <v>Bermudes</v>
      </c>
      <c r="P32" s="45">
        <f t="shared" si="10"/>
        <v>0</v>
      </c>
      <c r="Q32" s="45">
        <f t="shared" si="11"/>
        <v>0</v>
      </c>
      <c r="R32" s="45">
        <f t="shared" si="12"/>
        <v>0</v>
      </c>
      <c r="S32" s="48">
        <f t="shared" si="13"/>
        <v>0</v>
      </c>
    </row>
    <row r="33" spans="1:19" x14ac:dyDescent="0.25">
      <c r="A33" s="6">
        <f t="shared" si="0"/>
        <v>1</v>
      </c>
      <c r="B33" s="6">
        <f t="shared" si="1"/>
        <v>1</v>
      </c>
      <c r="C33" s="6">
        <f t="shared" si="2"/>
        <v>1</v>
      </c>
      <c r="D33" s="4">
        <f t="shared" si="3"/>
        <v>1.1100000000000001</v>
      </c>
      <c r="E33" s="69">
        <f t="shared" si="4"/>
        <v>1.1102400000000001</v>
      </c>
      <c r="F33" s="5">
        <f t="shared" si="7"/>
        <v>1</v>
      </c>
      <c r="G33" s="5">
        <f t="shared" si="5"/>
        <v>24</v>
      </c>
      <c r="H33" s="44" t="s">
        <v>270</v>
      </c>
      <c r="I33" s="45">
        <f>COUNTIF('Liste des épreuves'!$E$8:$E$349,'Tableau des médailles'!$H33)</f>
        <v>0</v>
      </c>
      <c r="J33" s="45">
        <f>COUNTIF('Liste des épreuves'!$F$8:$F$349,'Tableau des médailles'!$H33)</f>
        <v>0</v>
      </c>
      <c r="K33" s="45">
        <f>COUNTIF('Liste des épreuves'!$G$8:$G$349,'Tableau des médailles'!$H33)+COUNTIF('Liste des épreuves'!$H$8:$H$349,'Tableau des médailles'!$H33)</f>
        <v>0</v>
      </c>
      <c r="L33" s="4">
        <v>24</v>
      </c>
      <c r="M33" s="68">
        <f t="shared" si="6"/>
        <v>1.1102400000000001</v>
      </c>
      <c r="N33" s="48">
        <f t="shared" si="8"/>
        <v>1</v>
      </c>
      <c r="O33" s="44" t="str">
        <f t="shared" si="9"/>
        <v>Bhoutan</v>
      </c>
      <c r="P33" s="45">
        <f t="shared" si="10"/>
        <v>0</v>
      </c>
      <c r="Q33" s="45">
        <f t="shared" si="11"/>
        <v>0</v>
      </c>
      <c r="R33" s="45">
        <f t="shared" si="12"/>
        <v>0</v>
      </c>
      <c r="S33" s="48">
        <f t="shared" si="13"/>
        <v>0</v>
      </c>
    </row>
    <row r="34" spans="1:19" x14ac:dyDescent="0.25">
      <c r="A34" s="6">
        <f t="shared" si="0"/>
        <v>1</v>
      </c>
      <c r="B34" s="6">
        <f t="shared" si="1"/>
        <v>1</v>
      </c>
      <c r="C34" s="6">
        <f t="shared" si="2"/>
        <v>1</v>
      </c>
      <c r="D34" s="4">
        <f t="shared" si="3"/>
        <v>1.1100000000000001</v>
      </c>
      <c r="E34" s="69">
        <f t="shared" si="4"/>
        <v>1.1102500000000002</v>
      </c>
      <c r="F34" s="5">
        <f t="shared" si="7"/>
        <v>1</v>
      </c>
      <c r="G34" s="5">
        <f t="shared" si="5"/>
        <v>25</v>
      </c>
      <c r="H34" s="44" t="s">
        <v>316</v>
      </c>
      <c r="I34" s="45">
        <f>COUNTIF('Liste des épreuves'!$E$8:$E$349,'Tableau des médailles'!$H34)</f>
        <v>0</v>
      </c>
      <c r="J34" s="45">
        <f>COUNTIF('Liste des épreuves'!$F$8:$F$349,'Tableau des médailles'!$H34)</f>
        <v>0</v>
      </c>
      <c r="K34" s="45">
        <f>COUNTIF('Liste des épreuves'!$G$8:$G$349,'Tableau des médailles'!$H34)+COUNTIF('Liste des épreuves'!$H$8:$H$349,'Tableau des médailles'!$H34)</f>
        <v>0</v>
      </c>
      <c r="L34" s="4">
        <v>25</v>
      </c>
      <c r="M34" s="68">
        <f t="shared" si="6"/>
        <v>1.1102500000000002</v>
      </c>
      <c r="N34" s="48">
        <f t="shared" si="8"/>
        <v>1</v>
      </c>
      <c r="O34" s="44" t="str">
        <f t="shared" si="9"/>
        <v>Biélorussie</v>
      </c>
      <c r="P34" s="45">
        <f t="shared" si="10"/>
        <v>0</v>
      </c>
      <c r="Q34" s="45">
        <f t="shared" si="11"/>
        <v>0</v>
      </c>
      <c r="R34" s="45">
        <f t="shared" si="12"/>
        <v>0</v>
      </c>
      <c r="S34" s="48">
        <f t="shared" si="13"/>
        <v>0</v>
      </c>
    </row>
    <row r="35" spans="1:19" x14ac:dyDescent="0.25">
      <c r="A35" s="6">
        <f t="shared" si="0"/>
        <v>1</v>
      </c>
      <c r="B35" s="6">
        <f t="shared" si="1"/>
        <v>1</v>
      </c>
      <c r="C35" s="6">
        <f t="shared" si="2"/>
        <v>1</v>
      </c>
      <c r="D35" s="4">
        <f t="shared" si="3"/>
        <v>1.1100000000000001</v>
      </c>
      <c r="E35" s="69">
        <f t="shared" si="4"/>
        <v>1.11026</v>
      </c>
      <c r="F35" s="5">
        <f t="shared" si="7"/>
        <v>1</v>
      </c>
      <c r="G35" s="5">
        <f t="shared" si="5"/>
        <v>26</v>
      </c>
      <c r="H35" s="44" t="s">
        <v>271</v>
      </c>
      <c r="I35" s="45">
        <f>COUNTIF('Liste des épreuves'!$E$8:$E$349,'Tableau des médailles'!$H35)</f>
        <v>0</v>
      </c>
      <c r="J35" s="45">
        <f>COUNTIF('Liste des épreuves'!$F$8:$F$349,'Tableau des médailles'!$H35)</f>
        <v>0</v>
      </c>
      <c r="K35" s="45">
        <f>COUNTIF('Liste des épreuves'!$G$8:$G$349,'Tableau des médailles'!$H35)+COUNTIF('Liste des épreuves'!$H$8:$H$349,'Tableau des médailles'!$H35)</f>
        <v>0</v>
      </c>
      <c r="L35" s="4">
        <v>26</v>
      </c>
      <c r="M35" s="68">
        <f t="shared" si="6"/>
        <v>1.11026</v>
      </c>
      <c r="N35" s="48">
        <f t="shared" si="8"/>
        <v>1</v>
      </c>
      <c r="O35" s="44" t="str">
        <f t="shared" si="9"/>
        <v>Birmanie</v>
      </c>
      <c r="P35" s="45">
        <f t="shared" si="10"/>
        <v>0</v>
      </c>
      <c r="Q35" s="45">
        <f t="shared" si="11"/>
        <v>0</v>
      </c>
      <c r="R35" s="45">
        <f t="shared" si="12"/>
        <v>0</v>
      </c>
      <c r="S35" s="48">
        <f t="shared" si="13"/>
        <v>0</v>
      </c>
    </row>
    <row r="36" spans="1:19" x14ac:dyDescent="0.25">
      <c r="A36" s="6">
        <f t="shared" si="0"/>
        <v>1</v>
      </c>
      <c r="B36" s="6">
        <f t="shared" si="1"/>
        <v>1</v>
      </c>
      <c r="C36" s="6">
        <f t="shared" si="2"/>
        <v>1</v>
      </c>
      <c r="D36" s="4">
        <f t="shared" si="3"/>
        <v>1.1100000000000001</v>
      </c>
      <c r="E36" s="69">
        <f t="shared" si="4"/>
        <v>1.1102700000000001</v>
      </c>
      <c r="F36" s="5">
        <f t="shared" si="7"/>
        <v>1</v>
      </c>
      <c r="G36" s="5">
        <f t="shared" si="5"/>
        <v>27</v>
      </c>
      <c r="H36" s="44" t="s">
        <v>232</v>
      </c>
      <c r="I36" s="45">
        <f>COUNTIF('Liste des épreuves'!$E$8:$E$349,'Tableau des médailles'!$H36)</f>
        <v>0</v>
      </c>
      <c r="J36" s="45">
        <f>COUNTIF('Liste des épreuves'!$F$8:$F$349,'Tableau des médailles'!$H36)</f>
        <v>0</v>
      </c>
      <c r="K36" s="45">
        <f>COUNTIF('Liste des épreuves'!$G$8:$G$349,'Tableau des médailles'!$H36)+COUNTIF('Liste des épreuves'!$H$8:$H$349,'Tableau des médailles'!$H36)</f>
        <v>0</v>
      </c>
      <c r="L36" s="4">
        <v>27</v>
      </c>
      <c r="M36" s="68">
        <f t="shared" si="6"/>
        <v>1.1102700000000001</v>
      </c>
      <c r="N36" s="48">
        <f t="shared" si="8"/>
        <v>1</v>
      </c>
      <c r="O36" s="44" t="str">
        <f t="shared" si="9"/>
        <v>Bolivie</v>
      </c>
      <c r="P36" s="45">
        <f t="shared" si="10"/>
        <v>0</v>
      </c>
      <c r="Q36" s="45">
        <f t="shared" si="11"/>
        <v>0</v>
      </c>
      <c r="R36" s="45">
        <f t="shared" si="12"/>
        <v>0</v>
      </c>
      <c r="S36" s="48">
        <f t="shared" si="13"/>
        <v>0</v>
      </c>
    </row>
    <row r="37" spans="1:19" x14ac:dyDescent="0.25">
      <c r="A37" s="6">
        <f t="shared" si="0"/>
        <v>1</v>
      </c>
      <c r="B37" s="6">
        <f t="shared" si="1"/>
        <v>1</v>
      </c>
      <c r="C37" s="6">
        <f t="shared" si="2"/>
        <v>1</v>
      </c>
      <c r="D37" s="4">
        <f t="shared" si="3"/>
        <v>1.1100000000000001</v>
      </c>
      <c r="E37" s="69">
        <f t="shared" si="4"/>
        <v>1.1102800000000002</v>
      </c>
      <c r="F37" s="5">
        <f t="shared" si="7"/>
        <v>1</v>
      </c>
      <c r="G37" s="5">
        <f t="shared" si="5"/>
        <v>28</v>
      </c>
      <c r="H37" s="44" t="s">
        <v>317</v>
      </c>
      <c r="I37" s="45">
        <f>COUNTIF('Liste des épreuves'!$E$8:$E$349,'Tableau des médailles'!$H37)</f>
        <v>0</v>
      </c>
      <c r="J37" s="45">
        <f>COUNTIF('Liste des épreuves'!$F$8:$F$349,'Tableau des médailles'!$H37)</f>
        <v>0</v>
      </c>
      <c r="K37" s="45">
        <f>COUNTIF('Liste des épreuves'!$G$8:$G$349,'Tableau des médailles'!$H37)+COUNTIF('Liste des épreuves'!$H$8:$H$349,'Tableau des médailles'!$H37)</f>
        <v>0</v>
      </c>
      <c r="L37" s="4">
        <v>28</v>
      </c>
      <c r="M37" s="68">
        <f t="shared" si="6"/>
        <v>1.1102800000000002</v>
      </c>
      <c r="N37" s="48">
        <f t="shared" si="8"/>
        <v>1</v>
      </c>
      <c r="O37" s="44" t="str">
        <f t="shared" si="9"/>
        <v>Bosnie-Herzégovine</v>
      </c>
      <c r="P37" s="45">
        <f t="shared" si="10"/>
        <v>0</v>
      </c>
      <c r="Q37" s="45">
        <f t="shared" si="11"/>
        <v>0</v>
      </c>
      <c r="R37" s="45">
        <f t="shared" si="12"/>
        <v>0</v>
      </c>
      <c r="S37" s="48">
        <f t="shared" si="13"/>
        <v>0</v>
      </c>
    </row>
    <row r="38" spans="1:19" x14ac:dyDescent="0.25">
      <c r="A38" s="6">
        <f t="shared" si="0"/>
        <v>1</v>
      </c>
      <c r="B38" s="6">
        <f t="shared" si="1"/>
        <v>1</v>
      </c>
      <c r="C38" s="6">
        <f t="shared" si="2"/>
        <v>1</v>
      </c>
      <c r="D38" s="4">
        <f t="shared" si="3"/>
        <v>1.1100000000000001</v>
      </c>
      <c r="E38" s="69">
        <f t="shared" si="4"/>
        <v>1.11029</v>
      </c>
      <c r="F38" s="5">
        <f t="shared" si="7"/>
        <v>1</v>
      </c>
      <c r="G38" s="5">
        <f t="shared" si="5"/>
        <v>29</v>
      </c>
      <c r="H38" s="44" t="s">
        <v>177</v>
      </c>
      <c r="I38" s="45">
        <f>COUNTIF('Liste des épreuves'!$E$8:$E$349,'Tableau des médailles'!$H38)</f>
        <v>0</v>
      </c>
      <c r="J38" s="45">
        <f>COUNTIF('Liste des épreuves'!$F$8:$F$349,'Tableau des médailles'!$H38)</f>
        <v>0</v>
      </c>
      <c r="K38" s="45">
        <f>COUNTIF('Liste des épreuves'!$G$8:$G$349,'Tableau des médailles'!$H38)+COUNTIF('Liste des épreuves'!$H$8:$H$349,'Tableau des médailles'!$H38)</f>
        <v>0</v>
      </c>
      <c r="L38" s="4">
        <v>29</v>
      </c>
      <c r="M38" s="68">
        <f t="shared" si="6"/>
        <v>1.11029</v>
      </c>
      <c r="N38" s="48">
        <f t="shared" si="8"/>
        <v>1</v>
      </c>
      <c r="O38" s="44" t="str">
        <f t="shared" si="9"/>
        <v>Botswana</v>
      </c>
      <c r="P38" s="45">
        <f t="shared" si="10"/>
        <v>0</v>
      </c>
      <c r="Q38" s="45">
        <f t="shared" si="11"/>
        <v>0</v>
      </c>
      <c r="R38" s="45">
        <f t="shared" si="12"/>
        <v>0</v>
      </c>
      <c r="S38" s="48">
        <f t="shared" si="13"/>
        <v>0</v>
      </c>
    </row>
    <row r="39" spans="1:19" x14ac:dyDescent="0.25">
      <c r="A39" s="6">
        <f t="shared" si="0"/>
        <v>1</v>
      </c>
      <c r="B39" s="6">
        <f t="shared" si="1"/>
        <v>1</v>
      </c>
      <c r="C39" s="6">
        <f t="shared" si="2"/>
        <v>1</v>
      </c>
      <c r="D39" s="4">
        <f t="shared" si="3"/>
        <v>1.1100000000000001</v>
      </c>
      <c r="E39" s="69">
        <f t="shared" si="4"/>
        <v>1.1103000000000001</v>
      </c>
      <c r="F39" s="5">
        <f t="shared" si="7"/>
        <v>1</v>
      </c>
      <c r="G39" s="5">
        <f t="shared" si="5"/>
        <v>30</v>
      </c>
      <c r="H39" s="44" t="s">
        <v>233</v>
      </c>
      <c r="I39" s="45">
        <f>COUNTIF('Liste des épreuves'!$E$8:$E$349,'Tableau des médailles'!$H39)</f>
        <v>0</v>
      </c>
      <c r="J39" s="45">
        <f>COUNTIF('Liste des épreuves'!$F$8:$F$349,'Tableau des médailles'!$H39)</f>
        <v>0</v>
      </c>
      <c r="K39" s="45">
        <f>COUNTIF('Liste des épreuves'!$G$8:$G$349,'Tableau des médailles'!$H39)+COUNTIF('Liste des épreuves'!$H$8:$H$349,'Tableau des médailles'!$H39)</f>
        <v>0</v>
      </c>
      <c r="L39" s="4">
        <v>30</v>
      </c>
      <c r="M39" s="68">
        <f t="shared" si="6"/>
        <v>1.1103000000000001</v>
      </c>
      <c r="N39" s="48">
        <f t="shared" si="8"/>
        <v>1</v>
      </c>
      <c r="O39" s="44" t="str">
        <f t="shared" si="9"/>
        <v>Brésil</v>
      </c>
      <c r="P39" s="45">
        <f t="shared" si="10"/>
        <v>0</v>
      </c>
      <c r="Q39" s="45">
        <f t="shared" si="11"/>
        <v>0</v>
      </c>
      <c r="R39" s="45">
        <f t="shared" si="12"/>
        <v>0</v>
      </c>
      <c r="S39" s="48">
        <f t="shared" si="13"/>
        <v>0</v>
      </c>
    </row>
    <row r="40" spans="1:19" x14ac:dyDescent="0.25">
      <c r="A40" s="6">
        <f t="shared" si="0"/>
        <v>1</v>
      </c>
      <c r="B40" s="6">
        <f t="shared" si="1"/>
        <v>1</v>
      </c>
      <c r="C40" s="6">
        <f t="shared" si="2"/>
        <v>1</v>
      </c>
      <c r="D40" s="4">
        <f t="shared" si="3"/>
        <v>1.1100000000000001</v>
      </c>
      <c r="E40" s="69">
        <f t="shared" si="4"/>
        <v>1.1103100000000001</v>
      </c>
      <c r="F40" s="5">
        <f t="shared" si="7"/>
        <v>1</v>
      </c>
      <c r="G40" s="5">
        <f t="shared" si="5"/>
        <v>31</v>
      </c>
      <c r="H40" s="44" t="s">
        <v>272</v>
      </c>
      <c r="I40" s="45">
        <f>COUNTIF('Liste des épreuves'!$E$8:$E$349,'Tableau des médailles'!$H40)</f>
        <v>0</v>
      </c>
      <c r="J40" s="45">
        <f>COUNTIF('Liste des épreuves'!$F$8:$F$349,'Tableau des médailles'!$H40)</f>
        <v>0</v>
      </c>
      <c r="K40" s="45">
        <f>COUNTIF('Liste des épreuves'!$G$8:$G$349,'Tableau des médailles'!$H40)+COUNTIF('Liste des épreuves'!$H$8:$H$349,'Tableau des médailles'!$H40)</f>
        <v>0</v>
      </c>
      <c r="L40" s="4">
        <v>31</v>
      </c>
      <c r="M40" s="68">
        <f t="shared" si="6"/>
        <v>1.1103100000000001</v>
      </c>
      <c r="N40" s="48">
        <f t="shared" si="8"/>
        <v>1</v>
      </c>
      <c r="O40" s="44" t="str">
        <f t="shared" si="9"/>
        <v>Brunei</v>
      </c>
      <c r="P40" s="45">
        <f t="shared" si="10"/>
        <v>0</v>
      </c>
      <c r="Q40" s="45">
        <f t="shared" si="11"/>
        <v>0</v>
      </c>
      <c r="R40" s="45">
        <f t="shared" si="12"/>
        <v>0</v>
      </c>
      <c r="S40" s="48">
        <f t="shared" si="13"/>
        <v>0</v>
      </c>
    </row>
    <row r="41" spans="1:19" x14ac:dyDescent="0.25">
      <c r="A41" s="6">
        <f t="shared" si="0"/>
        <v>1</v>
      </c>
      <c r="B41" s="6">
        <f t="shared" si="1"/>
        <v>1</v>
      </c>
      <c r="C41" s="6">
        <f t="shared" si="2"/>
        <v>1</v>
      </c>
      <c r="D41" s="4">
        <f t="shared" si="3"/>
        <v>1.1100000000000001</v>
      </c>
      <c r="E41" s="69">
        <f t="shared" si="4"/>
        <v>1.1103200000000002</v>
      </c>
      <c r="F41" s="5">
        <f t="shared" si="7"/>
        <v>1</v>
      </c>
      <c r="G41" s="5">
        <f t="shared" si="5"/>
        <v>32</v>
      </c>
      <c r="H41" s="44" t="s">
        <v>318</v>
      </c>
      <c r="I41" s="45">
        <f>COUNTIF('Liste des épreuves'!$E$8:$E$349,'Tableau des médailles'!$H41)</f>
        <v>0</v>
      </c>
      <c r="J41" s="45">
        <f>COUNTIF('Liste des épreuves'!$F$8:$F$349,'Tableau des médailles'!$H41)</f>
        <v>0</v>
      </c>
      <c r="K41" s="45">
        <f>COUNTIF('Liste des épreuves'!$G$8:$G$349,'Tableau des médailles'!$H41)+COUNTIF('Liste des épreuves'!$H$8:$H$349,'Tableau des médailles'!$H41)</f>
        <v>0</v>
      </c>
      <c r="L41" s="4">
        <v>32</v>
      </c>
      <c r="M41" s="68">
        <f t="shared" si="6"/>
        <v>1.1103200000000002</v>
      </c>
      <c r="N41" s="48">
        <f t="shared" si="8"/>
        <v>1</v>
      </c>
      <c r="O41" s="44" t="str">
        <f t="shared" si="9"/>
        <v>Bulgarie</v>
      </c>
      <c r="P41" s="45">
        <f t="shared" si="10"/>
        <v>0</v>
      </c>
      <c r="Q41" s="45">
        <f t="shared" si="11"/>
        <v>0</v>
      </c>
      <c r="R41" s="45">
        <f t="shared" si="12"/>
        <v>0</v>
      </c>
      <c r="S41" s="48">
        <f t="shared" si="13"/>
        <v>0</v>
      </c>
    </row>
    <row r="42" spans="1:19" x14ac:dyDescent="0.25">
      <c r="A42" s="6">
        <f t="shared" si="0"/>
        <v>1</v>
      </c>
      <c r="B42" s="6">
        <f t="shared" si="1"/>
        <v>1</v>
      </c>
      <c r="C42" s="6">
        <f t="shared" si="2"/>
        <v>1</v>
      </c>
      <c r="D42" s="4">
        <f t="shared" si="3"/>
        <v>1.1100000000000001</v>
      </c>
      <c r="E42" s="69">
        <f t="shared" si="4"/>
        <v>1.11033</v>
      </c>
      <c r="F42" s="5">
        <f t="shared" si="7"/>
        <v>1</v>
      </c>
      <c r="G42" s="5">
        <f t="shared" si="5"/>
        <v>33</v>
      </c>
      <c r="H42" s="44" t="s">
        <v>178</v>
      </c>
      <c r="I42" s="45">
        <f>COUNTIF('Liste des épreuves'!$E$8:$E$349,'Tableau des médailles'!$H42)</f>
        <v>0</v>
      </c>
      <c r="J42" s="45">
        <f>COUNTIF('Liste des épreuves'!$F$8:$F$349,'Tableau des médailles'!$H42)</f>
        <v>0</v>
      </c>
      <c r="K42" s="45">
        <f>COUNTIF('Liste des épreuves'!$G$8:$G$349,'Tableau des médailles'!$H42)+COUNTIF('Liste des épreuves'!$H$8:$H$349,'Tableau des médailles'!$H42)</f>
        <v>0</v>
      </c>
      <c r="L42" s="4">
        <v>33</v>
      </c>
      <c r="M42" s="68">
        <f t="shared" si="6"/>
        <v>1.11033</v>
      </c>
      <c r="N42" s="48">
        <f t="shared" si="8"/>
        <v>1</v>
      </c>
      <c r="O42" s="44" t="str">
        <f t="shared" si="9"/>
        <v>Burkina Faso</v>
      </c>
      <c r="P42" s="45">
        <f t="shared" si="10"/>
        <v>0</v>
      </c>
      <c r="Q42" s="45">
        <f t="shared" si="11"/>
        <v>0</v>
      </c>
      <c r="R42" s="45">
        <f t="shared" si="12"/>
        <v>0</v>
      </c>
      <c r="S42" s="48">
        <f t="shared" si="13"/>
        <v>0</v>
      </c>
    </row>
    <row r="43" spans="1:19" x14ac:dyDescent="0.25">
      <c r="A43" s="6">
        <f t="shared" si="0"/>
        <v>1</v>
      </c>
      <c r="B43" s="6">
        <f t="shared" si="1"/>
        <v>1</v>
      </c>
      <c r="C43" s="6">
        <f t="shared" si="2"/>
        <v>1</v>
      </c>
      <c r="D43" s="4">
        <f t="shared" si="3"/>
        <v>1.1100000000000001</v>
      </c>
      <c r="E43" s="69">
        <f t="shared" si="4"/>
        <v>1.1103400000000001</v>
      </c>
      <c r="F43" s="5">
        <f t="shared" si="7"/>
        <v>1</v>
      </c>
      <c r="G43" s="5">
        <f t="shared" si="5"/>
        <v>34</v>
      </c>
      <c r="H43" s="44" t="s">
        <v>179</v>
      </c>
      <c r="I43" s="45">
        <f>COUNTIF('Liste des épreuves'!$E$8:$E$349,'Tableau des médailles'!$H43)</f>
        <v>0</v>
      </c>
      <c r="J43" s="45">
        <f>COUNTIF('Liste des épreuves'!$F$8:$F$349,'Tableau des médailles'!$H43)</f>
        <v>0</v>
      </c>
      <c r="K43" s="45">
        <f>COUNTIF('Liste des épreuves'!$G$8:$G$349,'Tableau des médailles'!$H43)+COUNTIF('Liste des épreuves'!$H$8:$H$349,'Tableau des médailles'!$H43)</f>
        <v>0</v>
      </c>
      <c r="L43" s="4">
        <v>34</v>
      </c>
      <c r="M43" s="68">
        <f t="shared" si="6"/>
        <v>1.1103400000000001</v>
      </c>
      <c r="N43" s="48">
        <f t="shared" si="8"/>
        <v>1</v>
      </c>
      <c r="O43" s="44" t="str">
        <f t="shared" si="9"/>
        <v>Burundi</v>
      </c>
      <c r="P43" s="45">
        <f t="shared" si="10"/>
        <v>0</v>
      </c>
      <c r="Q43" s="45">
        <f t="shared" si="11"/>
        <v>0</v>
      </c>
      <c r="R43" s="45">
        <f t="shared" si="12"/>
        <v>0</v>
      </c>
      <c r="S43" s="48">
        <f t="shared" si="13"/>
        <v>0</v>
      </c>
    </row>
    <row r="44" spans="1:19" x14ac:dyDescent="0.25">
      <c r="A44" s="6">
        <f t="shared" si="0"/>
        <v>1</v>
      </c>
      <c r="B44" s="6">
        <f t="shared" si="1"/>
        <v>1</v>
      </c>
      <c r="C44" s="6">
        <f t="shared" si="2"/>
        <v>1</v>
      </c>
      <c r="D44" s="4">
        <f t="shared" si="3"/>
        <v>1.1100000000000001</v>
      </c>
      <c r="E44" s="69">
        <f t="shared" si="4"/>
        <v>1.1103500000000002</v>
      </c>
      <c r="F44" s="5">
        <f t="shared" si="7"/>
        <v>1</v>
      </c>
      <c r="G44" s="5">
        <f t="shared" si="5"/>
        <v>35</v>
      </c>
      <c r="H44" s="44" t="s">
        <v>273</v>
      </c>
      <c r="I44" s="45">
        <f>COUNTIF('Liste des épreuves'!$E$8:$E$349,'Tableau des médailles'!$H44)</f>
        <v>0</v>
      </c>
      <c r="J44" s="45">
        <f>COUNTIF('Liste des épreuves'!$F$8:$F$349,'Tableau des médailles'!$H44)</f>
        <v>0</v>
      </c>
      <c r="K44" s="45">
        <f>COUNTIF('Liste des épreuves'!$G$8:$G$349,'Tableau des médailles'!$H44)+COUNTIF('Liste des épreuves'!$H$8:$H$349,'Tableau des médailles'!$H44)</f>
        <v>0</v>
      </c>
      <c r="L44" s="4">
        <v>35</v>
      </c>
      <c r="M44" s="68">
        <f t="shared" si="6"/>
        <v>1.1103500000000002</v>
      </c>
      <c r="N44" s="48">
        <f t="shared" si="8"/>
        <v>1</v>
      </c>
      <c r="O44" s="44" t="str">
        <f t="shared" si="9"/>
        <v>Cambodge</v>
      </c>
      <c r="P44" s="45">
        <f t="shared" si="10"/>
        <v>0</v>
      </c>
      <c r="Q44" s="45">
        <f t="shared" si="11"/>
        <v>0</v>
      </c>
      <c r="R44" s="45">
        <f t="shared" si="12"/>
        <v>0</v>
      </c>
      <c r="S44" s="48">
        <f t="shared" si="13"/>
        <v>0</v>
      </c>
    </row>
    <row r="45" spans="1:19" x14ac:dyDescent="0.25">
      <c r="A45" s="6">
        <f t="shared" si="0"/>
        <v>1</v>
      </c>
      <c r="B45" s="6">
        <f t="shared" si="1"/>
        <v>1</v>
      </c>
      <c r="C45" s="6">
        <f t="shared" si="2"/>
        <v>1</v>
      </c>
      <c r="D45" s="4">
        <f t="shared" si="3"/>
        <v>1.1100000000000001</v>
      </c>
      <c r="E45" s="69">
        <f t="shared" si="4"/>
        <v>1.11036</v>
      </c>
      <c r="F45" s="5">
        <f t="shared" si="7"/>
        <v>1</v>
      </c>
      <c r="G45" s="5">
        <f t="shared" si="5"/>
        <v>36</v>
      </c>
      <c r="H45" s="44" t="s">
        <v>180</v>
      </c>
      <c r="I45" s="45">
        <f>COUNTIF('Liste des épreuves'!$E$8:$E$349,'Tableau des médailles'!$H45)</f>
        <v>0</v>
      </c>
      <c r="J45" s="45">
        <f>COUNTIF('Liste des épreuves'!$F$8:$F$349,'Tableau des médailles'!$H45)</f>
        <v>0</v>
      </c>
      <c r="K45" s="45">
        <f>COUNTIF('Liste des épreuves'!$G$8:$G$349,'Tableau des médailles'!$H45)+COUNTIF('Liste des épreuves'!$H$8:$H$349,'Tableau des médailles'!$H45)</f>
        <v>0</v>
      </c>
      <c r="L45" s="4">
        <v>36</v>
      </c>
      <c r="M45" s="68">
        <f t="shared" si="6"/>
        <v>1.11036</v>
      </c>
      <c r="N45" s="48">
        <f t="shared" si="8"/>
        <v>1</v>
      </c>
      <c r="O45" s="44" t="str">
        <f t="shared" si="9"/>
        <v>Cameroun</v>
      </c>
      <c r="P45" s="45">
        <f t="shared" si="10"/>
        <v>0</v>
      </c>
      <c r="Q45" s="45">
        <f t="shared" si="11"/>
        <v>0</v>
      </c>
      <c r="R45" s="45">
        <f t="shared" si="12"/>
        <v>0</v>
      </c>
      <c r="S45" s="48">
        <f t="shared" si="13"/>
        <v>0</v>
      </c>
    </row>
    <row r="46" spans="1:19" x14ac:dyDescent="0.25">
      <c r="A46" s="6">
        <f t="shared" si="0"/>
        <v>1</v>
      </c>
      <c r="B46" s="6">
        <f t="shared" si="1"/>
        <v>1</v>
      </c>
      <c r="C46" s="6">
        <f t="shared" si="2"/>
        <v>1</v>
      </c>
      <c r="D46" s="4">
        <f t="shared" si="3"/>
        <v>1.1100000000000001</v>
      </c>
      <c r="E46" s="69">
        <f t="shared" si="4"/>
        <v>1.1103700000000001</v>
      </c>
      <c r="F46" s="5">
        <f t="shared" si="7"/>
        <v>1</v>
      </c>
      <c r="G46" s="5">
        <f t="shared" si="5"/>
        <v>37</v>
      </c>
      <c r="H46" s="44" t="s">
        <v>234</v>
      </c>
      <c r="I46" s="45">
        <f>COUNTIF('Liste des épreuves'!$E$8:$E$349,'Tableau des médailles'!$H46)</f>
        <v>0</v>
      </c>
      <c r="J46" s="45">
        <f>COUNTIF('Liste des épreuves'!$F$8:$F$349,'Tableau des médailles'!$H46)</f>
        <v>0</v>
      </c>
      <c r="K46" s="45">
        <f>COUNTIF('Liste des épreuves'!$G$8:$G$349,'Tableau des médailles'!$H46)+COUNTIF('Liste des épreuves'!$H$8:$H$349,'Tableau des médailles'!$H46)</f>
        <v>0</v>
      </c>
      <c r="L46" s="4">
        <v>37</v>
      </c>
      <c r="M46" s="68">
        <f t="shared" si="6"/>
        <v>1.1103700000000001</v>
      </c>
      <c r="N46" s="48">
        <f t="shared" si="8"/>
        <v>1</v>
      </c>
      <c r="O46" s="44" t="str">
        <f t="shared" si="9"/>
        <v>Canada</v>
      </c>
      <c r="P46" s="45">
        <f t="shared" si="10"/>
        <v>0</v>
      </c>
      <c r="Q46" s="45">
        <f t="shared" si="11"/>
        <v>0</v>
      </c>
      <c r="R46" s="45">
        <f t="shared" si="12"/>
        <v>0</v>
      </c>
      <c r="S46" s="48">
        <f t="shared" si="13"/>
        <v>0</v>
      </c>
    </row>
    <row r="47" spans="1:19" x14ac:dyDescent="0.25">
      <c r="A47" s="6">
        <f t="shared" si="0"/>
        <v>1</v>
      </c>
      <c r="B47" s="6">
        <f t="shared" si="1"/>
        <v>1</v>
      </c>
      <c r="C47" s="6">
        <f t="shared" si="2"/>
        <v>1</v>
      </c>
      <c r="D47" s="4">
        <f t="shared" si="3"/>
        <v>1.1100000000000001</v>
      </c>
      <c r="E47" s="69">
        <f t="shared" si="4"/>
        <v>1.1103800000000001</v>
      </c>
      <c r="F47" s="5">
        <f t="shared" si="7"/>
        <v>1</v>
      </c>
      <c r="G47" s="5">
        <f t="shared" si="5"/>
        <v>38</v>
      </c>
      <c r="H47" s="44" t="s">
        <v>181</v>
      </c>
      <c r="I47" s="45">
        <f>COUNTIF('Liste des épreuves'!$E$8:$E$349,'Tableau des médailles'!$H47)</f>
        <v>0</v>
      </c>
      <c r="J47" s="45">
        <f>COUNTIF('Liste des épreuves'!$F$8:$F$349,'Tableau des médailles'!$H47)</f>
        <v>0</v>
      </c>
      <c r="K47" s="45">
        <f>COUNTIF('Liste des épreuves'!$G$8:$G$349,'Tableau des médailles'!$H47)+COUNTIF('Liste des épreuves'!$H$8:$H$349,'Tableau des médailles'!$H47)</f>
        <v>0</v>
      </c>
      <c r="L47" s="4">
        <v>38</v>
      </c>
      <c r="M47" s="68">
        <f t="shared" si="6"/>
        <v>1.1103800000000001</v>
      </c>
      <c r="N47" s="48">
        <f t="shared" si="8"/>
        <v>1</v>
      </c>
      <c r="O47" s="44" t="str">
        <f t="shared" si="9"/>
        <v>Cap-Vert</v>
      </c>
      <c r="P47" s="45">
        <f t="shared" si="10"/>
        <v>0</v>
      </c>
      <c r="Q47" s="45">
        <f t="shared" si="11"/>
        <v>0</v>
      </c>
      <c r="R47" s="45">
        <f t="shared" si="12"/>
        <v>0</v>
      </c>
      <c r="S47" s="48">
        <f t="shared" si="13"/>
        <v>0</v>
      </c>
    </row>
    <row r="48" spans="1:19" x14ac:dyDescent="0.25">
      <c r="A48" s="6">
        <f t="shared" si="0"/>
        <v>1</v>
      </c>
      <c r="B48" s="6">
        <f t="shared" si="1"/>
        <v>1</v>
      </c>
      <c r="C48" s="6">
        <f t="shared" si="2"/>
        <v>1</v>
      </c>
      <c r="D48" s="4">
        <f t="shared" si="3"/>
        <v>1.1100000000000001</v>
      </c>
      <c r="E48" s="69">
        <f t="shared" si="4"/>
        <v>1.11039</v>
      </c>
      <c r="F48" s="5">
        <f t="shared" si="7"/>
        <v>1</v>
      </c>
      <c r="G48" s="5">
        <f t="shared" si="5"/>
        <v>39</v>
      </c>
      <c r="H48" s="44" t="s">
        <v>235</v>
      </c>
      <c r="I48" s="45">
        <f>COUNTIF('Liste des épreuves'!$E$8:$E$349,'Tableau des médailles'!$H48)</f>
        <v>0</v>
      </c>
      <c r="J48" s="45">
        <f>COUNTIF('Liste des épreuves'!$F$8:$F$349,'Tableau des médailles'!$H48)</f>
        <v>0</v>
      </c>
      <c r="K48" s="45">
        <f>COUNTIF('Liste des épreuves'!$G$8:$G$349,'Tableau des médailles'!$H48)+COUNTIF('Liste des épreuves'!$H$8:$H$349,'Tableau des médailles'!$H48)</f>
        <v>0</v>
      </c>
      <c r="L48" s="4">
        <v>39</v>
      </c>
      <c r="M48" s="68">
        <f t="shared" si="6"/>
        <v>1.11039</v>
      </c>
      <c r="N48" s="48">
        <f t="shared" si="8"/>
        <v>1</v>
      </c>
      <c r="O48" s="44" t="str">
        <f t="shared" si="9"/>
        <v>Chili</v>
      </c>
      <c r="P48" s="45">
        <f t="shared" si="10"/>
        <v>0</v>
      </c>
      <c r="Q48" s="45">
        <f t="shared" si="11"/>
        <v>0</v>
      </c>
      <c r="R48" s="45">
        <f t="shared" si="12"/>
        <v>0</v>
      </c>
      <c r="S48" s="48">
        <f t="shared" si="13"/>
        <v>0</v>
      </c>
    </row>
    <row r="49" spans="1:19" x14ac:dyDescent="0.25">
      <c r="A49" s="6">
        <f t="shared" si="0"/>
        <v>1</v>
      </c>
      <c r="B49" s="6">
        <f t="shared" si="1"/>
        <v>1</v>
      </c>
      <c r="C49" s="6">
        <f t="shared" si="2"/>
        <v>1</v>
      </c>
      <c r="D49" s="4">
        <f t="shared" si="3"/>
        <v>1.1100000000000001</v>
      </c>
      <c r="E49" s="69">
        <f t="shared" si="4"/>
        <v>1.1104000000000001</v>
      </c>
      <c r="F49" s="5">
        <f t="shared" si="7"/>
        <v>1</v>
      </c>
      <c r="G49" s="5">
        <f t="shared" si="5"/>
        <v>40</v>
      </c>
      <c r="H49" s="44" t="s">
        <v>171</v>
      </c>
      <c r="I49" s="45">
        <f>COUNTIF('Liste des épreuves'!$E$8:$E$349,'Tableau des médailles'!$H49)</f>
        <v>0</v>
      </c>
      <c r="J49" s="45">
        <f>COUNTIF('Liste des épreuves'!$F$8:$F$349,'Tableau des médailles'!$H49)</f>
        <v>0</v>
      </c>
      <c r="K49" s="45">
        <f>COUNTIF('Liste des épreuves'!$G$8:$G$349,'Tableau des médailles'!$H49)+COUNTIF('Liste des épreuves'!$H$8:$H$349,'Tableau des médailles'!$H49)</f>
        <v>0</v>
      </c>
      <c r="L49" s="4">
        <v>40</v>
      </c>
      <c r="M49" s="68">
        <f t="shared" si="6"/>
        <v>1.1104000000000001</v>
      </c>
      <c r="N49" s="48">
        <f t="shared" si="8"/>
        <v>1</v>
      </c>
      <c r="O49" s="44" t="str">
        <f t="shared" si="9"/>
        <v>Chine</v>
      </c>
      <c r="P49" s="45">
        <f t="shared" si="10"/>
        <v>0</v>
      </c>
      <c r="Q49" s="45">
        <f t="shared" si="11"/>
        <v>0</v>
      </c>
      <c r="R49" s="45">
        <f t="shared" si="12"/>
        <v>0</v>
      </c>
      <c r="S49" s="48">
        <f t="shared" si="13"/>
        <v>0</v>
      </c>
    </row>
    <row r="50" spans="1:19" x14ac:dyDescent="0.25">
      <c r="A50" s="6">
        <f t="shared" si="0"/>
        <v>1</v>
      </c>
      <c r="B50" s="6">
        <f t="shared" si="1"/>
        <v>1</v>
      </c>
      <c r="C50" s="6">
        <f t="shared" si="2"/>
        <v>1</v>
      </c>
      <c r="D50" s="4">
        <f t="shared" si="3"/>
        <v>1.1100000000000001</v>
      </c>
      <c r="E50" s="69">
        <f t="shared" si="4"/>
        <v>1.1104100000000001</v>
      </c>
      <c r="F50" s="5">
        <f t="shared" si="7"/>
        <v>1</v>
      </c>
      <c r="G50" s="5">
        <f t="shared" si="5"/>
        <v>41</v>
      </c>
      <c r="H50" s="44" t="s">
        <v>319</v>
      </c>
      <c r="I50" s="45">
        <f>COUNTIF('Liste des épreuves'!$E$8:$E$349,'Tableau des médailles'!$H50)</f>
        <v>0</v>
      </c>
      <c r="J50" s="45">
        <f>COUNTIF('Liste des épreuves'!$F$8:$F$349,'Tableau des médailles'!$H50)</f>
        <v>0</v>
      </c>
      <c r="K50" s="45">
        <f>COUNTIF('Liste des épreuves'!$G$8:$G$349,'Tableau des médailles'!$H50)+COUNTIF('Liste des épreuves'!$H$8:$H$349,'Tableau des médailles'!$H50)</f>
        <v>0</v>
      </c>
      <c r="L50" s="4">
        <v>41</v>
      </c>
      <c r="M50" s="68">
        <f t="shared" si="6"/>
        <v>1.1104100000000001</v>
      </c>
      <c r="N50" s="48">
        <f t="shared" si="8"/>
        <v>1</v>
      </c>
      <c r="O50" s="44" t="str">
        <f t="shared" si="9"/>
        <v>Chypre</v>
      </c>
      <c r="P50" s="45">
        <f t="shared" si="10"/>
        <v>0</v>
      </c>
      <c r="Q50" s="45">
        <f t="shared" si="11"/>
        <v>0</v>
      </c>
      <c r="R50" s="45">
        <f t="shared" si="12"/>
        <v>0</v>
      </c>
      <c r="S50" s="48">
        <f t="shared" si="13"/>
        <v>0</v>
      </c>
    </row>
    <row r="51" spans="1:19" x14ac:dyDescent="0.25">
      <c r="A51" s="6">
        <f t="shared" si="0"/>
        <v>1</v>
      </c>
      <c r="B51" s="6">
        <f t="shared" si="1"/>
        <v>1</v>
      </c>
      <c r="C51" s="6">
        <f t="shared" si="2"/>
        <v>1</v>
      </c>
      <c r="D51" s="4">
        <f t="shared" si="3"/>
        <v>1.1100000000000001</v>
      </c>
      <c r="E51" s="69">
        <f t="shared" si="4"/>
        <v>1.1104200000000002</v>
      </c>
      <c r="F51" s="5">
        <f t="shared" si="7"/>
        <v>1</v>
      </c>
      <c r="G51" s="5">
        <f t="shared" si="5"/>
        <v>42</v>
      </c>
      <c r="H51" s="44" t="s">
        <v>236</v>
      </c>
      <c r="I51" s="45">
        <f>COUNTIF('Liste des épreuves'!$E$8:$E$349,'Tableau des médailles'!$H51)</f>
        <v>0</v>
      </c>
      <c r="J51" s="45">
        <f>COUNTIF('Liste des épreuves'!$F$8:$F$349,'Tableau des médailles'!$H51)</f>
        <v>0</v>
      </c>
      <c r="K51" s="45">
        <f>COUNTIF('Liste des épreuves'!$G$8:$G$349,'Tableau des médailles'!$H51)+COUNTIF('Liste des épreuves'!$H$8:$H$349,'Tableau des médailles'!$H51)</f>
        <v>0</v>
      </c>
      <c r="L51" s="4">
        <v>42</v>
      </c>
      <c r="M51" s="68">
        <f t="shared" si="6"/>
        <v>1.1104200000000002</v>
      </c>
      <c r="N51" s="48">
        <f t="shared" si="8"/>
        <v>1</v>
      </c>
      <c r="O51" s="44" t="str">
        <f t="shared" si="9"/>
        <v>Colombie</v>
      </c>
      <c r="P51" s="45">
        <f t="shared" si="10"/>
        <v>0</v>
      </c>
      <c r="Q51" s="45">
        <f t="shared" si="11"/>
        <v>0</v>
      </c>
      <c r="R51" s="45">
        <f t="shared" si="12"/>
        <v>0</v>
      </c>
      <c r="S51" s="48">
        <f t="shared" si="13"/>
        <v>0</v>
      </c>
    </row>
    <row r="52" spans="1:19" x14ac:dyDescent="0.25">
      <c r="A52" s="6">
        <f t="shared" si="0"/>
        <v>1</v>
      </c>
      <c r="B52" s="6">
        <f t="shared" si="1"/>
        <v>1</v>
      </c>
      <c r="C52" s="6">
        <f t="shared" si="2"/>
        <v>1</v>
      </c>
      <c r="D52" s="4">
        <f t="shared" si="3"/>
        <v>1.1100000000000001</v>
      </c>
      <c r="E52" s="69">
        <f t="shared" si="4"/>
        <v>1.11043</v>
      </c>
      <c r="F52" s="5">
        <f t="shared" si="7"/>
        <v>1</v>
      </c>
      <c r="G52" s="5">
        <f t="shared" si="5"/>
        <v>43</v>
      </c>
      <c r="H52" s="44" t="s">
        <v>274</v>
      </c>
      <c r="I52" s="45">
        <f>COUNTIF('Liste des épreuves'!$E$8:$E$349,'Tableau des médailles'!$H52)</f>
        <v>0</v>
      </c>
      <c r="J52" s="45">
        <f>COUNTIF('Liste des épreuves'!$F$8:$F$349,'Tableau des médailles'!$H52)</f>
        <v>0</v>
      </c>
      <c r="K52" s="45">
        <f>COUNTIF('Liste des épreuves'!$G$8:$G$349,'Tableau des médailles'!$H52)+COUNTIF('Liste des épreuves'!$H$8:$H$349,'Tableau des médailles'!$H52)</f>
        <v>0</v>
      </c>
      <c r="L52" s="4">
        <v>43</v>
      </c>
      <c r="M52" s="68">
        <f t="shared" si="6"/>
        <v>1.11043</v>
      </c>
      <c r="N52" s="48">
        <f t="shared" si="8"/>
        <v>1</v>
      </c>
      <c r="O52" s="44" t="str">
        <f t="shared" si="9"/>
        <v>Corée du Sud</v>
      </c>
      <c r="P52" s="45">
        <f t="shared" si="10"/>
        <v>0</v>
      </c>
      <c r="Q52" s="45">
        <f t="shared" si="11"/>
        <v>0</v>
      </c>
      <c r="R52" s="45">
        <f t="shared" si="12"/>
        <v>0</v>
      </c>
      <c r="S52" s="48">
        <f t="shared" si="13"/>
        <v>0</v>
      </c>
    </row>
    <row r="53" spans="1:19" x14ac:dyDescent="0.25">
      <c r="A53" s="6">
        <f t="shared" si="0"/>
        <v>1</v>
      </c>
      <c r="B53" s="6">
        <f t="shared" si="1"/>
        <v>1</v>
      </c>
      <c r="C53" s="6">
        <f t="shared" si="2"/>
        <v>1</v>
      </c>
      <c r="D53" s="4">
        <f t="shared" si="3"/>
        <v>1.1100000000000001</v>
      </c>
      <c r="E53" s="69">
        <f t="shared" si="4"/>
        <v>1.1104400000000001</v>
      </c>
      <c r="F53" s="5">
        <f t="shared" si="7"/>
        <v>1</v>
      </c>
      <c r="G53" s="5">
        <f t="shared" si="5"/>
        <v>44</v>
      </c>
      <c r="H53" s="44" t="s">
        <v>237</v>
      </c>
      <c r="I53" s="45">
        <f>COUNTIF('Liste des épreuves'!$E$8:$E$349,'Tableau des médailles'!$H53)</f>
        <v>0</v>
      </c>
      <c r="J53" s="45">
        <f>COUNTIF('Liste des épreuves'!$F$8:$F$349,'Tableau des médailles'!$H53)</f>
        <v>0</v>
      </c>
      <c r="K53" s="45">
        <f>COUNTIF('Liste des épreuves'!$G$8:$G$349,'Tableau des médailles'!$H53)+COUNTIF('Liste des épreuves'!$H$8:$H$349,'Tableau des médailles'!$H53)</f>
        <v>0</v>
      </c>
      <c r="L53" s="4">
        <v>44</v>
      </c>
      <c r="M53" s="68">
        <f t="shared" si="6"/>
        <v>1.1104400000000001</v>
      </c>
      <c r="N53" s="48">
        <f t="shared" si="8"/>
        <v>1</v>
      </c>
      <c r="O53" s="44" t="str">
        <f t="shared" si="9"/>
        <v>Costa Rica</v>
      </c>
      <c r="P53" s="45">
        <f t="shared" si="10"/>
        <v>0</v>
      </c>
      <c r="Q53" s="45">
        <f t="shared" si="11"/>
        <v>0</v>
      </c>
      <c r="R53" s="45">
        <f t="shared" si="12"/>
        <v>0</v>
      </c>
      <c r="S53" s="48">
        <f t="shared" si="13"/>
        <v>0</v>
      </c>
    </row>
    <row r="54" spans="1:19" x14ac:dyDescent="0.25">
      <c r="A54" s="6">
        <f t="shared" si="0"/>
        <v>1</v>
      </c>
      <c r="B54" s="6">
        <f t="shared" si="1"/>
        <v>1</v>
      </c>
      <c r="C54" s="6">
        <f t="shared" si="2"/>
        <v>1</v>
      </c>
      <c r="D54" s="4">
        <f t="shared" si="3"/>
        <v>1.1100000000000001</v>
      </c>
      <c r="E54" s="69">
        <f t="shared" si="4"/>
        <v>1.1104500000000002</v>
      </c>
      <c r="F54" s="5">
        <f t="shared" si="7"/>
        <v>1</v>
      </c>
      <c r="G54" s="5">
        <f t="shared" si="5"/>
        <v>45</v>
      </c>
      <c r="H54" s="44" t="s">
        <v>182</v>
      </c>
      <c r="I54" s="45">
        <f>COUNTIF('Liste des épreuves'!$E$8:$E$349,'Tableau des médailles'!$H54)</f>
        <v>0</v>
      </c>
      <c r="J54" s="45">
        <f>COUNTIF('Liste des épreuves'!$F$8:$F$349,'Tableau des médailles'!$H54)</f>
        <v>0</v>
      </c>
      <c r="K54" s="45">
        <f>COUNTIF('Liste des épreuves'!$G$8:$G$349,'Tableau des médailles'!$H54)+COUNTIF('Liste des épreuves'!$H$8:$H$349,'Tableau des médailles'!$H54)</f>
        <v>0</v>
      </c>
      <c r="L54" s="4">
        <v>45</v>
      </c>
      <c r="M54" s="68">
        <f t="shared" si="6"/>
        <v>1.1104500000000002</v>
      </c>
      <c r="N54" s="48">
        <f t="shared" si="8"/>
        <v>1</v>
      </c>
      <c r="O54" s="44" t="str">
        <f t="shared" si="9"/>
        <v>Côte d'Ivoire</v>
      </c>
      <c r="P54" s="45">
        <f t="shared" si="10"/>
        <v>0</v>
      </c>
      <c r="Q54" s="45">
        <f t="shared" si="11"/>
        <v>0</v>
      </c>
      <c r="R54" s="45">
        <f t="shared" si="12"/>
        <v>0</v>
      </c>
      <c r="S54" s="48">
        <f t="shared" si="13"/>
        <v>0</v>
      </c>
    </row>
    <row r="55" spans="1:19" x14ac:dyDescent="0.25">
      <c r="A55" s="6">
        <f t="shared" si="0"/>
        <v>1</v>
      </c>
      <c r="B55" s="6">
        <f t="shared" si="1"/>
        <v>1</v>
      </c>
      <c r="C55" s="6">
        <f t="shared" si="2"/>
        <v>1</v>
      </c>
      <c r="D55" s="4">
        <f t="shared" si="3"/>
        <v>1.1100000000000001</v>
      </c>
      <c r="E55" s="69">
        <f t="shared" si="4"/>
        <v>1.11046</v>
      </c>
      <c r="F55" s="5">
        <f t="shared" si="7"/>
        <v>1</v>
      </c>
      <c r="G55" s="5">
        <f t="shared" si="5"/>
        <v>46</v>
      </c>
      <c r="H55" s="44" t="s">
        <v>320</v>
      </c>
      <c r="I55" s="45">
        <f>COUNTIF('Liste des épreuves'!$E$8:$E$349,'Tableau des médailles'!$H55)</f>
        <v>0</v>
      </c>
      <c r="J55" s="45">
        <f>COUNTIF('Liste des épreuves'!$F$8:$F$349,'Tableau des médailles'!$H55)</f>
        <v>0</v>
      </c>
      <c r="K55" s="45">
        <f>COUNTIF('Liste des épreuves'!$G$8:$G$349,'Tableau des médailles'!$H55)+COUNTIF('Liste des épreuves'!$H$8:$H$349,'Tableau des médailles'!$H55)</f>
        <v>0</v>
      </c>
      <c r="L55" s="4">
        <v>46</v>
      </c>
      <c r="M55" s="68">
        <f t="shared" si="6"/>
        <v>1.11046</v>
      </c>
      <c r="N55" s="48">
        <f t="shared" si="8"/>
        <v>1</v>
      </c>
      <c r="O55" s="44" t="str">
        <f t="shared" si="9"/>
        <v>Croatie</v>
      </c>
      <c r="P55" s="45">
        <f t="shared" si="10"/>
        <v>0</v>
      </c>
      <c r="Q55" s="45">
        <f t="shared" si="11"/>
        <v>0</v>
      </c>
      <c r="R55" s="45">
        <f t="shared" si="12"/>
        <v>0</v>
      </c>
      <c r="S55" s="48">
        <f t="shared" si="13"/>
        <v>0</v>
      </c>
    </row>
    <row r="56" spans="1:19" x14ac:dyDescent="0.25">
      <c r="A56" s="6">
        <f t="shared" si="0"/>
        <v>1</v>
      </c>
      <c r="B56" s="6">
        <f t="shared" si="1"/>
        <v>1</v>
      </c>
      <c r="C56" s="6">
        <f t="shared" si="2"/>
        <v>1</v>
      </c>
      <c r="D56" s="4">
        <f t="shared" si="3"/>
        <v>1.1100000000000001</v>
      </c>
      <c r="E56" s="69">
        <f t="shared" si="4"/>
        <v>1.1104700000000001</v>
      </c>
      <c r="F56" s="5">
        <f t="shared" si="7"/>
        <v>1</v>
      </c>
      <c r="G56" s="5">
        <f t="shared" si="5"/>
        <v>47</v>
      </c>
      <c r="H56" s="44" t="s">
        <v>238</v>
      </c>
      <c r="I56" s="45">
        <f>COUNTIF('Liste des épreuves'!$E$8:$E$349,'Tableau des médailles'!$H56)</f>
        <v>0</v>
      </c>
      <c r="J56" s="45">
        <f>COUNTIF('Liste des épreuves'!$F$8:$F$349,'Tableau des médailles'!$H56)</f>
        <v>0</v>
      </c>
      <c r="K56" s="45">
        <f>COUNTIF('Liste des épreuves'!$G$8:$G$349,'Tableau des médailles'!$H56)+COUNTIF('Liste des épreuves'!$H$8:$H$349,'Tableau des médailles'!$H56)</f>
        <v>0</v>
      </c>
      <c r="L56" s="4">
        <v>47</v>
      </c>
      <c r="M56" s="68">
        <f t="shared" si="6"/>
        <v>1.1104700000000001</v>
      </c>
      <c r="N56" s="48">
        <f t="shared" si="8"/>
        <v>1</v>
      </c>
      <c r="O56" s="44" t="str">
        <f t="shared" si="9"/>
        <v>Cuba</v>
      </c>
      <c r="P56" s="45">
        <f t="shared" si="10"/>
        <v>0</v>
      </c>
      <c r="Q56" s="45">
        <f t="shared" si="11"/>
        <v>0</v>
      </c>
      <c r="R56" s="45">
        <f t="shared" si="12"/>
        <v>0</v>
      </c>
      <c r="S56" s="48">
        <f t="shared" si="13"/>
        <v>0</v>
      </c>
    </row>
    <row r="57" spans="1:19" x14ac:dyDescent="0.25">
      <c r="A57" s="6">
        <f t="shared" si="0"/>
        <v>1</v>
      </c>
      <c r="B57" s="6">
        <f t="shared" si="1"/>
        <v>1</v>
      </c>
      <c r="C57" s="6">
        <f t="shared" si="2"/>
        <v>1</v>
      </c>
      <c r="D57" s="4">
        <f t="shared" si="3"/>
        <v>1.1100000000000001</v>
      </c>
      <c r="E57" s="69">
        <f t="shared" si="4"/>
        <v>1.1104800000000001</v>
      </c>
      <c r="F57" s="5">
        <f t="shared" si="7"/>
        <v>1</v>
      </c>
      <c r="G57" s="5">
        <f t="shared" si="5"/>
        <v>48</v>
      </c>
      <c r="H57" s="44" t="s">
        <v>321</v>
      </c>
      <c r="I57" s="45">
        <f>COUNTIF('Liste des épreuves'!$E$8:$E$349,'Tableau des médailles'!$H57)</f>
        <v>0</v>
      </c>
      <c r="J57" s="45">
        <f>COUNTIF('Liste des épreuves'!$F$8:$F$349,'Tableau des médailles'!$H57)</f>
        <v>0</v>
      </c>
      <c r="K57" s="45">
        <f>COUNTIF('Liste des épreuves'!$G$8:$G$349,'Tableau des médailles'!$H57)+COUNTIF('Liste des épreuves'!$H$8:$H$349,'Tableau des médailles'!$H57)</f>
        <v>0</v>
      </c>
      <c r="L57" s="4">
        <v>48</v>
      </c>
      <c r="M57" s="68">
        <f t="shared" si="6"/>
        <v>1.1104800000000001</v>
      </c>
      <c r="N57" s="48">
        <f t="shared" si="8"/>
        <v>1</v>
      </c>
      <c r="O57" s="44" t="str">
        <f t="shared" si="9"/>
        <v>Danemark</v>
      </c>
      <c r="P57" s="45">
        <f t="shared" si="10"/>
        <v>0</v>
      </c>
      <c r="Q57" s="45">
        <f t="shared" si="11"/>
        <v>0</v>
      </c>
      <c r="R57" s="45">
        <f t="shared" si="12"/>
        <v>0</v>
      </c>
      <c r="S57" s="48">
        <f t="shared" si="13"/>
        <v>0</v>
      </c>
    </row>
    <row r="58" spans="1:19" x14ac:dyDescent="0.25">
      <c r="A58" s="6">
        <f t="shared" si="0"/>
        <v>1</v>
      </c>
      <c r="B58" s="6">
        <f t="shared" si="1"/>
        <v>1</v>
      </c>
      <c r="C58" s="6">
        <f t="shared" si="2"/>
        <v>1</v>
      </c>
      <c r="D58" s="4">
        <f t="shared" si="3"/>
        <v>1.1100000000000001</v>
      </c>
      <c r="E58" s="69">
        <f t="shared" si="4"/>
        <v>1.1104900000000002</v>
      </c>
      <c r="F58" s="5">
        <f t="shared" si="7"/>
        <v>1</v>
      </c>
      <c r="G58" s="5">
        <f t="shared" si="5"/>
        <v>49</v>
      </c>
      <c r="H58" s="44" t="s">
        <v>183</v>
      </c>
      <c r="I58" s="45">
        <f>COUNTIF('Liste des épreuves'!$E$8:$E$349,'Tableau des médailles'!$H58)</f>
        <v>0</v>
      </c>
      <c r="J58" s="45">
        <f>COUNTIF('Liste des épreuves'!$F$8:$F$349,'Tableau des médailles'!$H58)</f>
        <v>0</v>
      </c>
      <c r="K58" s="45">
        <f>COUNTIF('Liste des épreuves'!$G$8:$G$349,'Tableau des médailles'!$H58)+COUNTIF('Liste des épreuves'!$H$8:$H$349,'Tableau des médailles'!$H58)</f>
        <v>0</v>
      </c>
      <c r="L58" s="4">
        <v>49</v>
      </c>
      <c r="M58" s="68">
        <f t="shared" si="6"/>
        <v>1.1104900000000002</v>
      </c>
      <c r="N58" s="48">
        <f t="shared" si="8"/>
        <v>1</v>
      </c>
      <c r="O58" s="44" t="str">
        <f t="shared" si="9"/>
        <v>Djibouti</v>
      </c>
      <c r="P58" s="45">
        <f t="shared" si="10"/>
        <v>0</v>
      </c>
      <c r="Q58" s="45">
        <f t="shared" si="11"/>
        <v>0</v>
      </c>
      <c r="R58" s="45">
        <f t="shared" si="12"/>
        <v>0</v>
      </c>
      <c r="S58" s="48">
        <f t="shared" si="13"/>
        <v>0</v>
      </c>
    </row>
    <row r="59" spans="1:19" x14ac:dyDescent="0.25">
      <c r="A59" s="6">
        <f t="shared" si="0"/>
        <v>1</v>
      </c>
      <c r="B59" s="6">
        <f t="shared" si="1"/>
        <v>1</v>
      </c>
      <c r="C59" s="6">
        <f t="shared" si="2"/>
        <v>1</v>
      </c>
      <c r="D59" s="4">
        <f t="shared" si="3"/>
        <v>1.1100000000000001</v>
      </c>
      <c r="E59" s="69">
        <f t="shared" si="4"/>
        <v>1.1105</v>
      </c>
      <c r="F59" s="5">
        <f t="shared" si="7"/>
        <v>1</v>
      </c>
      <c r="G59" s="5">
        <f t="shared" si="5"/>
        <v>50</v>
      </c>
      <c r="H59" s="44" t="s">
        <v>239</v>
      </c>
      <c r="I59" s="45">
        <f>COUNTIF('Liste des épreuves'!$E$8:$E$349,'Tableau des médailles'!$H59)</f>
        <v>0</v>
      </c>
      <c r="J59" s="45">
        <f>COUNTIF('Liste des épreuves'!$F$8:$F$349,'Tableau des médailles'!$H59)</f>
        <v>0</v>
      </c>
      <c r="K59" s="45">
        <f>COUNTIF('Liste des épreuves'!$G$8:$G$349,'Tableau des médailles'!$H59)+COUNTIF('Liste des épreuves'!$H$8:$H$349,'Tableau des médailles'!$H59)</f>
        <v>0</v>
      </c>
      <c r="L59" s="4">
        <v>50</v>
      </c>
      <c r="M59" s="68">
        <f t="shared" si="6"/>
        <v>1.1105</v>
      </c>
      <c r="N59" s="48">
        <f t="shared" si="8"/>
        <v>1</v>
      </c>
      <c r="O59" s="44" t="str">
        <f t="shared" si="9"/>
        <v>Dominique</v>
      </c>
      <c r="P59" s="45">
        <f t="shared" si="10"/>
        <v>0</v>
      </c>
      <c r="Q59" s="45">
        <f t="shared" si="11"/>
        <v>0</v>
      </c>
      <c r="R59" s="45">
        <f t="shared" si="12"/>
        <v>0</v>
      </c>
      <c r="S59" s="48">
        <f t="shared" si="13"/>
        <v>0</v>
      </c>
    </row>
    <row r="60" spans="1:19" x14ac:dyDescent="0.25">
      <c r="A60" s="6">
        <f t="shared" si="0"/>
        <v>1</v>
      </c>
      <c r="B60" s="6">
        <f t="shared" si="1"/>
        <v>1</v>
      </c>
      <c r="C60" s="6">
        <f t="shared" si="2"/>
        <v>1</v>
      </c>
      <c r="D60" s="4">
        <f t="shared" si="3"/>
        <v>1.1100000000000001</v>
      </c>
      <c r="E60" s="69">
        <f t="shared" si="4"/>
        <v>1.1105100000000001</v>
      </c>
      <c r="F60" s="5">
        <f t="shared" si="7"/>
        <v>1</v>
      </c>
      <c r="G60" s="5">
        <f t="shared" si="5"/>
        <v>51</v>
      </c>
      <c r="H60" s="44" t="s">
        <v>184</v>
      </c>
      <c r="I60" s="45">
        <f>COUNTIF('Liste des épreuves'!$E$8:$E$349,'Tableau des médailles'!$H60)</f>
        <v>0</v>
      </c>
      <c r="J60" s="45">
        <f>COUNTIF('Liste des épreuves'!$F$8:$F$349,'Tableau des médailles'!$H60)</f>
        <v>0</v>
      </c>
      <c r="K60" s="45">
        <f>COUNTIF('Liste des épreuves'!$G$8:$G$349,'Tableau des médailles'!$H60)+COUNTIF('Liste des épreuves'!$H$8:$H$349,'Tableau des médailles'!$H60)</f>
        <v>0</v>
      </c>
      <c r="L60" s="4">
        <v>51</v>
      </c>
      <c r="M60" s="68">
        <f t="shared" si="6"/>
        <v>1.1105100000000001</v>
      </c>
      <c r="N60" s="48">
        <f t="shared" si="8"/>
        <v>1</v>
      </c>
      <c r="O60" s="44" t="str">
        <f t="shared" si="9"/>
        <v>Égypte</v>
      </c>
      <c r="P60" s="45">
        <f t="shared" si="10"/>
        <v>0</v>
      </c>
      <c r="Q60" s="45">
        <f t="shared" si="11"/>
        <v>0</v>
      </c>
      <c r="R60" s="45">
        <f t="shared" si="12"/>
        <v>0</v>
      </c>
      <c r="S60" s="48">
        <f t="shared" si="13"/>
        <v>0</v>
      </c>
    </row>
    <row r="61" spans="1:19" x14ac:dyDescent="0.25">
      <c r="A61" s="6">
        <f t="shared" si="0"/>
        <v>1</v>
      </c>
      <c r="B61" s="6">
        <f t="shared" si="1"/>
        <v>1</v>
      </c>
      <c r="C61" s="6">
        <f t="shared" si="2"/>
        <v>1</v>
      </c>
      <c r="D61" s="4">
        <f t="shared" si="3"/>
        <v>1.1100000000000001</v>
      </c>
      <c r="E61" s="69">
        <f t="shared" si="4"/>
        <v>1.1105200000000002</v>
      </c>
      <c r="F61" s="5">
        <f t="shared" si="7"/>
        <v>1</v>
      </c>
      <c r="G61" s="5">
        <f t="shared" si="5"/>
        <v>52</v>
      </c>
      <c r="H61" s="44" t="s">
        <v>275</v>
      </c>
      <c r="I61" s="45">
        <f>COUNTIF('Liste des épreuves'!$E$8:$E$349,'Tableau des médailles'!$H61)</f>
        <v>0</v>
      </c>
      <c r="J61" s="45">
        <f>COUNTIF('Liste des épreuves'!$F$8:$F$349,'Tableau des médailles'!$H61)</f>
        <v>0</v>
      </c>
      <c r="K61" s="45">
        <f>COUNTIF('Liste des épreuves'!$G$8:$G$349,'Tableau des médailles'!$H61)+COUNTIF('Liste des épreuves'!$H$8:$H$349,'Tableau des médailles'!$H61)</f>
        <v>0</v>
      </c>
      <c r="L61" s="4">
        <v>52</v>
      </c>
      <c r="M61" s="68">
        <f t="shared" si="6"/>
        <v>1.1105200000000002</v>
      </c>
      <c r="N61" s="48">
        <f t="shared" si="8"/>
        <v>1</v>
      </c>
      <c r="O61" s="44" t="str">
        <f t="shared" si="9"/>
        <v>Émirats arabes unis</v>
      </c>
      <c r="P61" s="45">
        <f t="shared" si="10"/>
        <v>0</v>
      </c>
      <c r="Q61" s="45">
        <f t="shared" si="11"/>
        <v>0</v>
      </c>
      <c r="R61" s="45">
        <f t="shared" si="12"/>
        <v>0</v>
      </c>
      <c r="S61" s="48">
        <f t="shared" si="13"/>
        <v>0</v>
      </c>
    </row>
    <row r="62" spans="1:19" x14ac:dyDescent="0.25">
      <c r="A62" s="6">
        <f t="shared" si="0"/>
        <v>1</v>
      </c>
      <c r="B62" s="6">
        <f t="shared" si="1"/>
        <v>1</v>
      </c>
      <c r="C62" s="6">
        <f t="shared" si="2"/>
        <v>1</v>
      </c>
      <c r="D62" s="4">
        <f t="shared" si="3"/>
        <v>1.1100000000000001</v>
      </c>
      <c r="E62" s="69">
        <f t="shared" si="4"/>
        <v>1.11053</v>
      </c>
      <c r="F62" s="5">
        <f t="shared" si="7"/>
        <v>1</v>
      </c>
      <c r="G62" s="5">
        <f t="shared" si="5"/>
        <v>53</v>
      </c>
      <c r="H62" s="44" t="s">
        <v>240</v>
      </c>
      <c r="I62" s="45">
        <f>COUNTIF('Liste des épreuves'!$E$8:$E$349,'Tableau des médailles'!$H62)</f>
        <v>0</v>
      </c>
      <c r="J62" s="45">
        <f>COUNTIF('Liste des épreuves'!$F$8:$F$349,'Tableau des médailles'!$H62)</f>
        <v>0</v>
      </c>
      <c r="K62" s="45">
        <f>COUNTIF('Liste des épreuves'!$G$8:$G$349,'Tableau des médailles'!$H62)+COUNTIF('Liste des épreuves'!$H$8:$H$349,'Tableau des médailles'!$H62)</f>
        <v>0</v>
      </c>
      <c r="L62" s="4">
        <v>53</v>
      </c>
      <c r="M62" s="68">
        <f t="shared" si="6"/>
        <v>1.11053</v>
      </c>
      <c r="N62" s="48">
        <f t="shared" si="8"/>
        <v>1</v>
      </c>
      <c r="O62" s="44" t="str">
        <f t="shared" si="9"/>
        <v>Équateur</v>
      </c>
      <c r="P62" s="45">
        <f t="shared" si="10"/>
        <v>0</v>
      </c>
      <c r="Q62" s="45">
        <f t="shared" si="11"/>
        <v>0</v>
      </c>
      <c r="R62" s="45">
        <f t="shared" si="12"/>
        <v>0</v>
      </c>
      <c r="S62" s="48">
        <f t="shared" si="13"/>
        <v>0</v>
      </c>
    </row>
    <row r="63" spans="1:19" x14ac:dyDescent="0.25">
      <c r="A63" s="6">
        <f t="shared" si="0"/>
        <v>1</v>
      </c>
      <c r="B63" s="6">
        <f t="shared" si="1"/>
        <v>1</v>
      </c>
      <c r="C63" s="6">
        <f t="shared" si="2"/>
        <v>1</v>
      </c>
      <c r="D63" s="4">
        <f t="shared" si="3"/>
        <v>1.1100000000000001</v>
      </c>
      <c r="E63" s="69">
        <f t="shared" si="4"/>
        <v>1.1105400000000001</v>
      </c>
      <c r="F63" s="5">
        <f t="shared" si="7"/>
        <v>1</v>
      </c>
      <c r="G63" s="5">
        <f t="shared" si="5"/>
        <v>54</v>
      </c>
      <c r="H63" s="44" t="s">
        <v>185</v>
      </c>
      <c r="I63" s="45">
        <f>COUNTIF('Liste des épreuves'!$E$8:$E$349,'Tableau des médailles'!$H63)</f>
        <v>0</v>
      </c>
      <c r="J63" s="45">
        <f>COUNTIF('Liste des épreuves'!$F$8:$F$349,'Tableau des médailles'!$H63)</f>
        <v>0</v>
      </c>
      <c r="K63" s="45">
        <f>COUNTIF('Liste des épreuves'!$G$8:$G$349,'Tableau des médailles'!$H63)+COUNTIF('Liste des épreuves'!$H$8:$H$349,'Tableau des médailles'!$H63)</f>
        <v>0</v>
      </c>
      <c r="L63" s="4">
        <v>54</v>
      </c>
      <c r="M63" s="68">
        <f t="shared" si="6"/>
        <v>1.1105400000000001</v>
      </c>
      <c r="N63" s="48">
        <f t="shared" si="8"/>
        <v>1</v>
      </c>
      <c r="O63" s="44" t="str">
        <f t="shared" si="9"/>
        <v>Érythrée</v>
      </c>
      <c r="P63" s="45">
        <f t="shared" si="10"/>
        <v>0</v>
      </c>
      <c r="Q63" s="45">
        <f t="shared" si="11"/>
        <v>0</v>
      </c>
      <c r="R63" s="45">
        <f t="shared" si="12"/>
        <v>0</v>
      </c>
      <c r="S63" s="48">
        <f t="shared" si="13"/>
        <v>0</v>
      </c>
    </row>
    <row r="64" spans="1:19" x14ac:dyDescent="0.25">
      <c r="A64" s="6">
        <f t="shared" si="0"/>
        <v>1</v>
      </c>
      <c r="B64" s="6">
        <f t="shared" si="1"/>
        <v>1</v>
      </c>
      <c r="C64" s="6">
        <f t="shared" si="2"/>
        <v>1</v>
      </c>
      <c r="D64" s="4">
        <f t="shared" si="3"/>
        <v>1.1100000000000001</v>
      </c>
      <c r="E64" s="69">
        <f t="shared" si="4"/>
        <v>1.1105500000000001</v>
      </c>
      <c r="F64" s="5">
        <f t="shared" si="7"/>
        <v>1</v>
      </c>
      <c r="G64" s="5">
        <f t="shared" si="5"/>
        <v>55</v>
      </c>
      <c r="H64" s="44" t="s">
        <v>323</v>
      </c>
      <c r="I64" s="45">
        <f>COUNTIF('Liste des épreuves'!$E$8:$E$349,'Tableau des médailles'!$H64)</f>
        <v>0</v>
      </c>
      <c r="J64" s="45">
        <f>COUNTIF('Liste des épreuves'!$F$8:$F$349,'Tableau des médailles'!$H64)</f>
        <v>0</v>
      </c>
      <c r="K64" s="45">
        <f>COUNTIF('Liste des épreuves'!$G$8:$G$349,'Tableau des médailles'!$H64)+COUNTIF('Liste des épreuves'!$H$8:$H$349,'Tableau des médailles'!$H64)</f>
        <v>0</v>
      </c>
      <c r="L64" s="4">
        <v>55</v>
      </c>
      <c r="M64" s="68">
        <f t="shared" si="6"/>
        <v>1.1105500000000001</v>
      </c>
      <c r="N64" s="48">
        <f t="shared" si="8"/>
        <v>1</v>
      </c>
      <c r="O64" s="44" t="str">
        <f t="shared" si="9"/>
        <v>Espagne</v>
      </c>
      <c r="P64" s="45">
        <f t="shared" si="10"/>
        <v>0</v>
      </c>
      <c r="Q64" s="45">
        <f t="shared" si="11"/>
        <v>0</v>
      </c>
      <c r="R64" s="45">
        <f t="shared" si="12"/>
        <v>0</v>
      </c>
      <c r="S64" s="48">
        <f t="shared" si="13"/>
        <v>0</v>
      </c>
    </row>
    <row r="65" spans="1:19" x14ac:dyDescent="0.25">
      <c r="A65" s="6">
        <f t="shared" si="0"/>
        <v>1</v>
      </c>
      <c r="B65" s="6">
        <f t="shared" si="1"/>
        <v>1</v>
      </c>
      <c r="C65" s="6">
        <f t="shared" si="2"/>
        <v>1</v>
      </c>
      <c r="D65" s="4">
        <f t="shared" si="3"/>
        <v>1.1100000000000001</v>
      </c>
      <c r="E65" s="69">
        <f t="shared" si="4"/>
        <v>1.11056</v>
      </c>
      <c r="F65" s="5">
        <f t="shared" si="7"/>
        <v>1</v>
      </c>
      <c r="G65" s="5">
        <f t="shared" si="5"/>
        <v>56</v>
      </c>
      <c r="H65" s="44" t="s">
        <v>322</v>
      </c>
      <c r="I65" s="45">
        <f>COUNTIF('Liste des épreuves'!$E$8:$E$349,'Tableau des médailles'!$H65)</f>
        <v>0</v>
      </c>
      <c r="J65" s="45">
        <f>COUNTIF('Liste des épreuves'!$F$8:$F$349,'Tableau des médailles'!$H65)</f>
        <v>0</v>
      </c>
      <c r="K65" s="45">
        <f>COUNTIF('Liste des épreuves'!$G$8:$G$349,'Tableau des médailles'!$H65)+COUNTIF('Liste des épreuves'!$H$8:$H$349,'Tableau des médailles'!$H65)</f>
        <v>0</v>
      </c>
      <c r="L65" s="4">
        <v>56</v>
      </c>
      <c r="M65" s="68">
        <f t="shared" si="6"/>
        <v>1.11056</v>
      </c>
      <c r="N65" s="48">
        <f t="shared" si="8"/>
        <v>1</v>
      </c>
      <c r="O65" s="44" t="str">
        <f t="shared" si="9"/>
        <v>Estonie</v>
      </c>
      <c r="P65" s="45">
        <f t="shared" si="10"/>
        <v>0</v>
      </c>
      <c r="Q65" s="45">
        <f t="shared" si="11"/>
        <v>0</v>
      </c>
      <c r="R65" s="45">
        <f t="shared" si="12"/>
        <v>0</v>
      </c>
      <c r="S65" s="48">
        <f t="shared" si="13"/>
        <v>0</v>
      </c>
    </row>
    <row r="66" spans="1:19" x14ac:dyDescent="0.25">
      <c r="A66" s="6">
        <f t="shared" si="0"/>
        <v>1</v>
      </c>
      <c r="B66" s="6">
        <f t="shared" si="1"/>
        <v>1</v>
      </c>
      <c r="C66" s="6">
        <f t="shared" si="2"/>
        <v>1</v>
      </c>
      <c r="D66" s="4">
        <f t="shared" si="3"/>
        <v>1.1100000000000001</v>
      </c>
      <c r="E66" s="69">
        <f t="shared" si="4"/>
        <v>1.1105700000000001</v>
      </c>
      <c r="F66" s="5">
        <f t="shared" si="7"/>
        <v>1</v>
      </c>
      <c r="G66" s="5">
        <f t="shared" si="5"/>
        <v>57</v>
      </c>
      <c r="H66" s="44" t="s">
        <v>186</v>
      </c>
      <c r="I66" s="45">
        <f>COUNTIF('Liste des épreuves'!$E$8:$E$349,'Tableau des médailles'!$H66)</f>
        <v>0</v>
      </c>
      <c r="J66" s="45">
        <f>COUNTIF('Liste des épreuves'!$F$8:$F$349,'Tableau des médailles'!$H66)</f>
        <v>0</v>
      </c>
      <c r="K66" s="45">
        <f>COUNTIF('Liste des épreuves'!$G$8:$G$349,'Tableau des médailles'!$H66)+COUNTIF('Liste des épreuves'!$H$8:$H$349,'Tableau des médailles'!$H66)</f>
        <v>0</v>
      </c>
      <c r="L66" s="4">
        <v>57</v>
      </c>
      <c r="M66" s="68">
        <f t="shared" si="6"/>
        <v>1.1105700000000001</v>
      </c>
      <c r="N66" s="48">
        <f t="shared" si="8"/>
        <v>1</v>
      </c>
      <c r="O66" s="44" t="str">
        <f t="shared" si="9"/>
        <v>Eswatini</v>
      </c>
      <c r="P66" s="45">
        <f t="shared" si="10"/>
        <v>0</v>
      </c>
      <c r="Q66" s="45">
        <f t="shared" si="11"/>
        <v>0</v>
      </c>
      <c r="R66" s="45">
        <f t="shared" si="12"/>
        <v>0</v>
      </c>
      <c r="S66" s="48">
        <f t="shared" si="13"/>
        <v>0</v>
      </c>
    </row>
    <row r="67" spans="1:19" x14ac:dyDescent="0.25">
      <c r="A67" s="6">
        <f t="shared" si="0"/>
        <v>1</v>
      </c>
      <c r="B67" s="6">
        <f t="shared" si="1"/>
        <v>1</v>
      </c>
      <c r="C67" s="6">
        <f t="shared" si="2"/>
        <v>1</v>
      </c>
      <c r="D67" s="4">
        <f t="shared" si="3"/>
        <v>1.1100000000000001</v>
      </c>
      <c r="E67" s="69">
        <f t="shared" si="4"/>
        <v>1.1105800000000001</v>
      </c>
      <c r="F67" s="5">
        <f t="shared" si="7"/>
        <v>1</v>
      </c>
      <c r="G67" s="5">
        <f t="shared" si="5"/>
        <v>58</v>
      </c>
      <c r="H67" s="44" t="s">
        <v>241</v>
      </c>
      <c r="I67" s="45">
        <f>COUNTIF('Liste des épreuves'!$E$8:$E$349,'Tableau des médailles'!$H67)</f>
        <v>0</v>
      </c>
      <c r="J67" s="45">
        <f>COUNTIF('Liste des épreuves'!$F$8:$F$349,'Tableau des médailles'!$H67)</f>
        <v>0</v>
      </c>
      <c r="K67" s="45">
        <f>COUNTIF('Liste des épreuves'!$G$8:$G$349,'Tableau des médailles'!$H67)+COUNTIF('Liste des épreuves'!$H$8:$H$349,'Tableau des médailles'!$H67)</f>
        <v>0</v>
      </c>
      <c r="L67" s="4">
        <v>58</v>
      </c>
      <c r="M67" s="68">
        <f t="shared" si="6"/>
        <v>1.1105800000000001</v>
      </c>
      <c r="N67" s="48">
        <f t="shared" si="8"/>
        <v>1</v>
      </c>
      <c r="O67" s="44" t="str">
        <f t="shared" si="9"/>
        <v>États-Unis</v>
      </c>
      <c r="P67" s="45">
        <f t="shared" si="10"/>
        <v>0</v>
      </c>
      <c r="Q67" s="45">
        <f t="shared" si="11"/>
        <v>0</v>
      </c>
      <c r="R67" s="45">
        <f t="shared" si="12"/>
        <v>0</v>
      </c>
      <c r="S67" s="48">
        <f t="shared" si="13"/>
        <v>0</v>
      </c>
    </row>
    <row r="68" spans="1:19" x14ac:dyDescent="0.25">
      <c r="A68" s="6">
        <f t="shared" si="0"/>
        <v>1</v>
      </c>
      <c r="B68" s="6">
        <f t="shared" si="1"/>
        <v>1</v>
      </c>
      <c r="C68" s="6">
        <f t="shared" si="2"/>
        <v>1</v>
      </c>
      <c r="D68" s="4">
        <f t="shared" si="3"/>
        <v>1.1100000000000001</v>
      </c>
      <c r="E68" s="69">
        <f t="shared" si="4"/>
        <v>1.1105900000000002</v>
      </c>
      <c r="F68" s="5">
        <f t="shared" si="7"/>
        <v>1</v>
      </c>
      <c r="G68" s="5">
        <f t="shared" si="5"/>
        <v>59</v>
      </c>
      <c r="H68" s="44" t="s">
        <v>187</v>
      </c>
      <c r="I68" s="45">
        <f>COUNTIF('Liste des épreuves'!$E$8:$E$349,'Tableau des médailles'!$H68)</f>
        <v>0</v>
      </c>
      <c r="J68" s="45">
        <f>COUNTIF('Liste des épreuves'!$F$8:$F$349,'Tableau des médailles'!$H68)</f>
        <v>0</v>
      </c>
      <c r="K68" s="45">
        <f>COUNTIF('Liste des épreuves'!$G$8:$G$349,'Tableau des médailles'!$H68)+COUNTIF('Liste des épreuves'!$H$8:$H$349,'Tableau des médailles'!$H68)</f>
        <v>0</v>
      </c>
      <c r="L68" s="4">
        <v>59</v>
      </c>
      <c r="M68" s="68">
        <f t="shared" si="6"/>
        <v>1.1105900000000002</v>
      </c>
      <c r="N68" s="48">
        <f t="shared" si="8"/>
        <v>1</v>
      </c>
      <c r="O68" s="44" t="str">
        <f t="shared" si="9"/>
        <v>Éthiopie</v>
      </c>
      <c r="P68" s="45">
        <f t="shared" si="10"/>
        <v>0</v>
      </c>
      <c r="Q68" s="45">
        <f t="shared" si="11"/>
        <v>0</v>
      </c>
      <c r="R68" s="45">
        <f t="shared" si="12"/>
        <v>0</v>
      </c>
      <c r="S68" s="48">
        <f t="shared" si="13"/>
        <v>0</v>
      </c>
    </row>
    <row r="69" spans="1:19" x14ac:dyDescent="0.25">
      <c r="A69" s="6">
        <f t="shared" si="0"/>
        <v>1</v>
      </c>
      <c r="B69" s="6">
        <f t="shared" si="1"/>
        <v>1</v>
      </c>
      <c r="C69" s="6">
        <f t="shared" si="2"/>
        <v>1</v>
      </c>
      <c r="D69" s="4">
        <f t="shared" si="3"/>
        <v>1.1100000000000001</v>
      </c>
      <c r="E69" s="69">
        <f t="shared" si="4"/>
        <v>1.1106</v>
      </c>
      <c r="F69" s="5">
        <f t="shared" si="7"/>
        <v>1</v>
      </c>
      <c r="G69" s="5">
        <f t="shared" si="5"/>
        <v>60</v>
      </c>
      <c r="H69" s="44" t="s">
        <v>359</v>
      </c>
      <c r="I69" s="45">
        <f>COUNTIF('Liste des épreuves'!$E$8:$E$349,'Tableau des médailles'!$H69)</f>
        <v>0</v>
      </c>
      <c r="J69" s="45">
        <f>COUNTIF('Liste des épreuves'!$F$8:$F$349,'Tableau des médailles'!$H69)</f>
        <v>0</v>
      </c>
      <c r="K69" s="45">
        <f>COUNTIF('Liste des épreuves'!$G$8:$G$349,'Tableau des médailles'!$H69)+COUNTIF('Liste des épreuves'!$H$8:$H$349,'Tableau des médailles'!$H69)</f>
        <v>0</v>
      </c>
      <c r="L69" s="4">
        <v>60</v>
      </c>
      <c r="M69" s="68">
        <f t="shared" si="6"/>
        <v>1.1106</v>
      </c>
      <c r="N69" s="48">
        <f t="shared" si="8"/>
        <v>1</v>
      </c>
      <c r="O69" s="44" t="str">
        <f t="shared" si="9"/>
        <v>Fidji</v>
      </c>
      <c r="P69" s="45">
        <f t="shared" si="10"/>
        <v>0</v>
      </c>
      <c r="Q69" s="45">
        <f t="shared" si="11"/>
        <v>0</v>
      </c>
      <c r="R69" s="45">
        <f t="shared" si="12"/>
        <v>0</v>
      </c>
      <c r="S69" s="48">
        <f t="shared" si="13"/>
        <v>0</v>
      </c>
    </row>
    <row r="70" spans="1:19" x14ac:dyDescent="0.25">
      <c r="A70" s="6">
        <f t="shared" si="0"/>
        <v>1</v>
      </c>
      <c r="B70" s="6">
        <f t="shared" si="1"/>
        <v>1</v>
      </c>
      <c r="C70" s="6">
        <f t="shared" si="2"/>
        <v>1</v>
      </c>
      <c r="D70" s="4">
        <f t="shared" si="3"/>
        <v>1.1100000000000001</v>
      </c>
      <c r="E70" s="69">
        <f t="shared" si="4"/>
        <v>1.1106100000000001</v>
      </c>
      <c r="F70" s="5">
        <f t="shared" si="7"/>
        <v>1</v>
      </c>
      <c r="G70" s="5">
        <f t="shared" si="5"/>
        <v>61</v>
      </c>
      <c r="H70" s="44" t="s">
        <v>324</v>
      </c>
      <c r="I70" s="45">
        <f>COUNTIF('Liste des épreuves'!$E$8:$E$349,'Tableau des médailles'!$H70)</f>
        <v>0</v>
      </c>
      <c r="J70" s="45">
        <f>COUNTIF('Liste des épreuves'!$F$8:$F$349,'Tableau des médailles'!$H70)</f>
        <v>0</v>
      </c>
      <c r="K70" s="45">
        <f>COUNTIF('Liste des épreuves'!$G$8:$G$349,'Tableau des médailles'!$H70)+COUNTIF('Liste des épreuves'!$H$8:$H$349,'Tableau des médailles'!$H70)</f>
        <v>0</v>
      </c>
      <c r="L70" s="4">
        <v>61</v>
      </c>
      <c r="M70" s="68">
        <f t="shared" si="6"/>
        <v>1.1106100000000001</v>
      </c>
      <c r="N70" s="48">
        <f t="shared" si="8"/>
        <v>1</v>
      </c>
      <c r="O70" s="44" t="str">
        <f t="shared" si="9"/>
        <v>Finlande</v>
      </c>
      <c r="P70" s="45">
        <f t="shared" si="10"/>
        <v>0</v>
      </c>
      <c r="Q70" s="45">
        <f t="shared" si="11"/>
        <v>0</v>
      </c>
      <c r="R70" s="45">
        <f t="shared" si="12"/>
        <v>0</v>
      </c>
      <c r="S70" s="48">
        <f t="shared" si="13"/>
        <v>0</v>
      </c>
    </row>
    <row r="71" spans="1:19" x14ac:dyDescent="0.25">
      <c r="A71" s="6">
        <f t="shared" si="0"/>
        <v>1</v>
      </c>
      <c r="B71" s="6">
        <f t="shared" si="1"/>
        <v>1</v>
      </c>
      <c r="C71" s="6">
        <f t="shared" si="2"/>
        <v>1</v>
      </c>
      <c r="D71" s="4">
        <f t="shared" si="3"/>
        <v>1.1100000000000001</v>
      </c>
      <c r="E71" s="69">
        <f t="shared" si="4"/>
        <v>1.1106200000000002</v>
      </c>
      <c r="F71" s="5">
        <f t="shared" si="7"/>
        <v>1</v>
      </c>
      <c r="G71" s="5">
        <f t="shared" si="5"/>
        <v>62</v>
      </c>
      <c r="H71" s="47" t="s">
        <v>325</v>
      </c>
      <c r="I71" s="45">
        <f>COUNTIF('Liste des épreuves'!$E$8:$E$349,'Tableau des médailles'!$H71)</f>
        <v>0</v>
      </c>
      <c r="J71" s="45">
        <f>COUNTIF('Liste des épreuves'!$F$8:$F$349,'Tableau des médailles'!$H71)</f>
        <v>0</v>
      </c>
      <c r="K71" s="45">
        <f>COUNTIF('Liste des épreuves'!$G$8:$G$349,'Tableau des médailles'!$H71)+COUNTIF('Liste des épreuves'!$H$8:$H$349,'Tableau des médailles'!$H71)</f>
        <v>0</v>
      </c>
      <c r="L71" s="4">
        <v>62</v>
      </c>
      <c r="M71" s="68">
        <f t="shared" si="6"/>
        <v>1.1106200000000002</v>
      </c>
      <c r="N71" s="48">
        <f t="shared" si="8"/>
        <v>1</v>
      </c>
      <c r="O71" s="44" t="str">
        <f t="shared" si="9"/>
        <v>France</v>
      </c>
      <c r="P71" s="45">
        <f t="shared" si="10"/>
        <v>0</v>
      </c>
      <c r="Q71" s="45">
        <f t="shared" si="11"/>
        <v>0</v>
      </c>
      <c r="R71" s="45">
        <f t="shared" si="12"/>
        <v>0</v>
      </c>
      <c r="S71" s="48">
        <f t="shared" si="13"/>
        <v>0</v>
      </c>
    </row>
    <row r="72" spans="1:19" x14ac:dyDescent="0.25">
      <c r="A72" s="6">
        <f t="shared" si="0"/>
        <v>1</v>
      </c>
      <c r="B72" s="6">
        <f t="shared" si="1"/>
        <v>1</v>
      </c>
      <c r="C72" s="6">
        <f t="shared" si="2"/>
        <v>1</v>
      </c>
      <c r="D72" s="4">
        <f t="shared" si="3"/>
        <v>1.1100000000000001</v>
      </c>
      <c r="E72" s="69">
        <f t="shared" si="4"/>
        <v>1.11063</v>
      </c>
      <c r="F72" s="5">
        <f t="shared" si="7"/>
        <v>1</v>
      </c>
      <c r="G72" s="5">
        <f t="shared" si="5"/>
        <v>63</v>
      </c>
      <c r="H72" s="44" t="s">
        <v>188</v>
      </c>
      <c r="I72" s="45">
        <f>COUNTIF('Liste des épreuves'!$E$8:$E$349,'Tableau des médailles'!$H72)</f>
        <v>0</v>
      </c>
      <c r="J72" s="45">
        <f>COUNTIF('Liste des épreuves'!$F$8:$F$349,'Tableau des médailles'!$H72)</f>
        <v>0</v>
      </c>
      <c r="K72" s="45">
        <f>COUNTIF('Liste des épreuves'!$G$8:$G$349,'Tableau des médailles'!$H72)+COUNTIF('Liste des épreuves'!$H$8:$H$349,'Tableau des médailles'!$H72)</f>
        <v>0</v>
      </c>
      <c r="L72" s="4">
        <v>63</v>
      </c>
      <c r="M72" s="68">
        <f t="shared" si="6"/>
        <v>1.11063</v>
      </c>
      <c r="N72" s="48">
        <f t="shared" si="8"/>
        <v>1</v>
      </c>
      <c r="O72" s="44" t="str">
        <f t="shared" si="9"/>
        <v>Gabon</v>
      </c>
      <c r="P72" s="45">
        <f t="shared" si="10"/>
        <v>0</v>
      </c>
      <c r="Q72" s="45">
        <f t="shared" si="11"/>
        <v>0</v>
      </c>
      <c r="R72" s="45">
        <f t="shared" si="12"/>
        <v>0</v>
      </c>
      <c r="S72" s="48">
        <f t="shared" si="13"/>
        <v>0</v>
      </c>
    </row>
    <row r="73" spans="1:19" x14ac:dyDescent="0.25">
      <c r="A73" s="6">
        <f t="shared" si="0"/>
        <v>1</v>
      </c>
      <c r="B73" s="6">
        <f t="shared" si="1"/>
        <v>1</v>
      </c>
      <c r="C73" s="6">
        <f t="shared" si="2"/>
        <v>1</v>
      </c>
      <c r="D73" s="4">
        <f t="shared" si="3"/>
        <v>1.1100000000000001</v>
      </c>
      <c r="E73" s="69">
        <f t="shared" si="4"/>
        <v>1.1106400000000001</v>
      </c>
      <c r="F73" s="5">
        <f t="shared" si="7"/>
        <v>1</v>
      </c>
      <c r="G73" s="5">
        <f t="shared" si="5"/>
        <v>64</v>
      </c>
      <c r="H73" s="44" t="s">
        <v>189</v>
      </c>
      <c r="I73" s="45">
        <f>COUNTIF('Liste des épreuves'!$E$8:$E$349,'Tableau des médailles'!$H73)</f>
        <v>0</v>
      </c>
      <c r="J73" s="45">
        <f>COUNTIF('Liste des épreuves'!$F$8:$F$349,'Tableau des médailles'!$H73)</f>
        <v>0</v>
      </c>
      <c r="K73" s="45">
        <f>COUNTIF('Liste des épreuves'!$G$8:$G$349,'Tableau des médailles'!$H73)+COUNTIF('Liste des épreuves'!$H$8:$H$349,'Tableau des médailles'!$H73)</f>
        <v>0</v>
      </c>
      <c r="L73" s="4">
        <v>64</v>
      </c>
      <c r="M73" s="68">
        <f t="shared" si="6"/>
        <v>1.1106400000000001</v>
      </c>
      <c r="N73" s="48">
        <f t="shared" si="8"/>
        <v>1</v>
      </c>
      <c r="O73" s="44" t="str">
        <f t="shared" si="9"/>
        <v>Gambie</v>
      </c>
      <c r="P73" s="45">
        <f t="shared" si="10"/>
        <v>0</v>
      </c>
      <c r="Q73" s="45">
        <f t="shared" si="11"/>
        <v>0</v>
      </c>
      <c r="R73" s="45">
        <f t="shared" si="12"/>
        <v>0</v>
      </c>
      <c r="S73" s="48">
        <f t="shared" si="13"/>
        <v>0</v>
      </c>
    </row>
    <row r="74" spans="1:19" x14ac:dyDescent="0.25">
      <c r="A74" s="6">
        <f t="shared" ref="A74:A137" si="14">RANK(I74,$I$10:$I$214)</f>
        <v>1</v>
      </c>
      <c r="B74" s="6">
        <f t="shared" ref="B74:B137" si="15">RANK(J74,$J$10:$J$214)</f>
        <v>1</v>
      </c>
      <c r="C74" s="6">
        <f t="shared" ref="C74:C137" si="16">RANK(K74,$K$10:$K$214)</f>
        <v>1</v>
      </c>
      <c r="D74" s="4">
        <f t="shared" ref="D74:D137" si="17">A74+B74/10+C74/100</f>
        <v>1.1100000000000001</v>
      </c>
      <c r="E74" s="69">
        <f t="shared" ref="E74:E137" si="18">A74+B74/10+C74/100+L74/100000</f>
        <v>1.1106500000000001</v>
      </c>
      <c r="F74" s="5">
        <f t="shared" si="7"/>
        <v>1</v>
      </c>
      <c r="G74" s="5">
        <f t="shared" ref="G74:G137" si="19">RANK(E74,$E$10:$E$214,-1)</f>
        <v>65</v>
      </c>
      <c r="H74" s="44" t="s">
        <v>326</v>
      </c>
      <c r="I74" s="45">
        <f>COUNTIF('Liste des épreuves'!$E$8:$E$349,'Tableau des médailles'!$H74)</f>
        <v>0</v>
      </c>
      <c r="J74" s="45">
        <f>COUNTIF('Liste des épreuves'!$F$8:$F$349,'Tableau des médailles'!$H74)</f>
        <v>0</v>
      </c>
      <c r="K74" s="45">
        <f>COUNTIF('Liste des épreuves'!$G$8:$G$349,'Tableau des médailles'!$H74)+COUNTIF('Liste des épreuves'!$H$8:$H$349,'Tableau des médailles'!$H74)</f>
        <v>0</v>
      </c>
      <c r="L74" s="4">
        <v>65</v>
      </c>
      <c r="M74" s="68">
        <f t="shared" ref="M74:M137" si="20">SMALL($E$10:$E$214,L74)</f>
        <v>1.1106500000000001</v>
      </c>
      <c r="N74" s="48">
        <f t="shared" si="8"/>
        <v>1</v>
      </c>
      <c r="O74" s="44" t="str">
        <f t="shared" si="9"/>
        <v>Géorgie</v>
      </c>
      <c r="P74" s="45">
        <f t="shared" si="10"/>
        <v>0</v>
      </c>
      <c r="Q74" s="45">
        <f t="shared" si="11"/>
        <v>0</v>
      </c>
      <c r="R74" s="45">
        <f t="shared" si="12"/>
        <v>0</v>
      </c>
      <c r="S74" s="48">
        <f t="shared" si="13"/>
        <v>0</v>
      </c>
    </row>
    <row r="75" spans="1:19" x14ac:dyDescent="0.25">
      <c r="A75" s="6">
        <f t="shared" si="14"/>
        <v>1</v>
      </c>
      <c r="B75" s="6">
        <f t="shared" si="15"/>
        <v>1</v>
      </c>
      <c r="C75" s="6">
        <f t="shared" si="16"/>
        <v>1</v>
      </c>
      <c r="D75" s="4">
        <f t="shared" si="17"/>
        <v>1.1100000000000001</v>
      </c>
      <c r="E75" s="69">
        <f t="shared" si="18"/>
        <v>1.1106600000000002</v>
      </c>
      <c r="F75" s="5">
        <f t="shared" ref="F75:F138" si="21">RANK(D75,$D$10:$D$214,-1)</f>
        <v>1</v>
      </c>
      <c r="G75" s="5">
        <f t="shared" si="19"/>
        <v>66</v>
      </c>
      <c r="H75" s="44" t="s">
        <v>190</v>
      </c>
      <c r="I75" s="45">
        <f>COUNTIF('Liste des épreuves'!$E$8:$E$349,'Tableau des médailles'!$H75)</f>
        <v>0</v>
      </c>
      <c r="J75" s="45">
        <f>COUNTIF('Liste des épreuves'!$F$8:$F$349,'Tableau des médailles'!$H75)</f>
        <v>0</v>
      </c>
      <c r="K75" s="45">
        <f>COUNTIF('Liste des épreuves'!$G$8:$G$349,'Tableau des médailles'!$H75)+COUNTIF('Liste des épreuves'!$H$8:$H$349,'Tableau des médailles'!$H75)</f>
        <v>0</v>
      </c>
      <c r="L75" s="4">
        <v>66</v>
      </c>
      <c r="M75" s="68">
        <f t="shared" si="20"/>
        <v>1.1106600000000002</v>
      </c>
      <c r="N75" s="48">
        <f t="shared" ref="N75:N138" si="22">VLOOKUP(M75,$E$10:$K$214,2,0)</f>
        <v>1</v>
      </c>
      <c r="O75" s="44" t="str">
        <f t="shared" ref="O75:O138" si="23">VLOOKUP(M75,$E$10:$K$214,4,0)</f>
        <v>Ghana</v>
      </c>
      <c r="P75" s="45">
        <f t="shared" ref="P75:P138" si="24">VLOOKUP($O75,$H$10:$K$214,2,0)</f>
        <v>0</v>
      </c>
      <c r="Q75" s="45">
        <f t="shared" ref="Q75:Q138" si="25">VLOOKUP($O75,$H$10:$K$214,3,0)</f>
        <v>0</v>
      </c>
      <c r="R75" s="45">
        <f t="shared" ref="R75:R138" si="26">VLOOKUP($O75,$H$10:$K$214,4,0)</f>
        <v>0</v>
      </c>
      <c r="S75" s="48">
        <f t="shared" ref="S75:S138" si="27">SUM(P75:R75)</f>
        <v>0</v>
      </c>
    </row>
    <row r="76" spans="1:19" x14ac:dyDescent="0.25">
      <c r="A76" s="6">
        <f t="shared" si="14"/>
        <v>1</v>
      </c>
      <c r="B76" s="6">
        <f t="shared" si="15"/>
        <v>1</v>
      </c>
      <c r="C76" s="6">
        <f t="shared" si="16"/>
        <v>1</v>
      </c>
      <c r="D76" s="4">
        <f t="shared" si="17"/>
        <v>1.1100000000000001</v>
      </c>
      <c r="E76" s="69">
        <f t="shared" si="18"/>
        <v>1.11067</v>
      </c>
      <c r="F76" s="5">
        <f t="shared" si="21"/>
        <v>1</v>
      </c>
      <c r="G76" s="5">
        <f t="shared" si="19"/>
        <v>67</v>
      </c>
      <c r="H76" s="44" t="s">
        <v>327</v>
      </c>
      <c r="I76" s="45">
        <f>COUNTIF('Liste des épreuves'!$E$8:$E$349,'Tableau des médailles'!$H76)</f>
        <v>0</v>
      </c>
      <c r="J76" s="45">
        <f>COUNTIF('Liste des épreuves'!$F$8:$F$349,'Tableau des médailles'!$H76)</f>
        <v>0</v>
      </c>
      <c r="K76" s="45">
        <f>COUNTIF('Liste des épreuves'!$G$8:$G$349,'Tableau des médailles'!$H76)+COUNTIF('Liste des épreuves'!$H$8:$H$349,'Tableau des médailles'!$H76)</f>
        <v>0</v>
      </c>
      <c r="L76" s="4">
        <v>67</v>
      </c>
      <c r="M76" s="68">
        <f t="shared" si="20"/>
        <v>1.11067</v>
      </c>
      <c r="N76" s="48">
        <f t="shared" si="22"/>
        <v>1</v>
      </c>
      <c r="O76" s="44" t="str">
        <f t="shared" si="23"/>
        <v>Grande-Bretagne</v>
      </c>
      <c r="P76" s="45">
        <f t="shared" si="24"/>
        <v>0</v>
      </c>
      <c r="Q76" s="45">
        <f t="shared" si="25"/>
        <v>0</v>
      </c>
      <c r="R76" s="45">
        <f t="shared" si="26"/>
        <v>0</v>
      </c>
      <c r="S76" s="48">
        <f t="shared" si="27"/>
        <v>0</v>
      </c>
    </row>
    <row r="77" spans="1:19" x14ac:dyDescent="0.25">
      <c r="A77" s="6">
        <f t="shared" si="14"/>
        <v>1</v>
      </c>
      <c r="B77" s="6">
        <f t="shared" si="15"/>
        <v>1</v>
      </c>
      <c r="C77" s="6">
        <f t="shared" si="16"/>
        <v>1</v>
      </c>
      <c r="D77" s="4">
        <f t="shared" si="17"/>
        <v>1.1100000000000001</v>
      </c>
      <c r="E77" s="69">
        <f t="shared" si="18"/>
        <v>1.1106800000000001</v>
      </c>
      <c r="F77" s="5">
        <f t="shared" si="21"/>
        <v>1</v>
      </c>
      <c r="G77" s="5">
        <f t="shared" si="19"/>
        <v>68</v>
      </c>
      <c r="H77" s="44" t="s">
        <v>328</v>
      </c>
      <c r="I77" s="45">
        <f>COUNTIF('Liste des épreuves'!$E$8:$E$349,'Tableau des médailles'!$H77)</f>
        <v>0</v>
      </c>
      <c r="J77" s="45">
        <f>COUNTIF('Liste des épreuves'!$F$8:$F$349,'Tableau des médailles'!$H77)</f>
        <v>0</v>
      </c>
      <c r="K77" s="45">
        <f>COUNTIF('Liste des épreuves'!$G$8:$G$349,'Tableau des médailles'!$H77)+COUNTIF('Liste des épreuves'!$H$8:$H$349,'Tableau des médailles'!$H77)</f>
        <v>0</v>
      </c>
      <c r="L77" s="4">
        <v>68</v>
      </c>
      <c r="M77" s="68">
        <f t="shared" si="20"/>
        <v>1.1106800000000001</v>
      </c>
      <c r="N77" s="48">
        <f t="shared" si="22"/>
        <v>1</v>
      </c>
      <c r="O77" s="44" t="str">
        <f t="shared" si="23"/>
        <v>Grèce</v>
      </c>
      <c r="P77" s="45">
        <f t="shared" si="24"/>
        <v>0</v>
      </c>
      <c r="Q77" s="45">
        <f t="shared" si="25"/>
        <v>0</v>
      </c>
      <c r="R77" s="45">
        <f t="shared" si="26"/>
        <v>0</v>
      </c>
      <c r="S77" s="48">
        <f t="shared" si="27"/>
        <v>0</v>
      </c>
    </row>
    <row r="78" spans="1:19" x14ac:dyDescent="0.25">
      <c r="A78" s="6">
        <f t="shared" si="14"/>
        <v>1</v>
      </c>
      <c r="B78" s="6">
        <f t="shared" si="15"/>
        <v>1</v>
      </c>
      <c r="C78" s="6">
        <f t="shared" si="16"/>
        <v>1</v>
      </c>
      <c r="D78" s="4">
        <f t="shared" si="17"/>
        <v>1.1100000000000001</v>
      </c>
      <c r="E78" s="69">
        <f t="shared" si="18"/>
        <v>1.1106900000000002</v>
      </c>
      <c r="F78" s="5">
        <f t="shared" si="21"/>
        <v>1</v>
      </c>
      <c r="G78" s="5">
        <f t="shared" si="19"/>
        <v>69</v>
      </c>
      <c r="H78" s="44" t="s">
        <v>242</v>
      </c>
      <c r="I78" s="45">
        <f>COUNTIF('Liste des épreuves'!$E$8:$E$349,'Tableau des médailles'!$H78)</f>
        <v>0</v>
      </c>
      <c r="J78" s="45">
        <f>COUNTIF('Liste des épreuves'!$F$8:$F$349,'Tableau des médailles'!$H78)</f>
        <v>0</v>
      </c>
      <c r="K78" s="45">
        <f>COUNTIF('Liste des épreuves'!$G$8:$G$349,'Tableau des médailles'!$H78)+COUNTIF('Liste des épreuves'!$H$8:$H$349,'Tableau des médailles'!$H78)</f>
        <v>0</v>
      </c>
      <c r="L78" s="4">
        <v>69</v>
      </c>
      <c r="M78" s="68">
        <f t="shared" si="20"/>
        <v>1.1106900000000002</v>
      </c>
      <c r="N78" s="48">
        <f t="shared" si="22"/>
        <v>1</v>
      </c>
      <c r="O78" s="44" t="str">
        <f t="shared" si="23"/>
        <v>Grenade</v>
      </c>
      <c r="P78" s="45">
        <f t="shared" si="24"/>
        <v>0</v>
      </c>
      <c r="Q78" s="45">
        <f t="shared" si="25"/>
        <v>0</v>
      </c>
      <c r="R78" s="45">
        <f t="shared" si="26"/>
        <v>0</v>
      </c>
      <c r="S78" s="48">
        <f t="shared" si="27"/>
        <v>0</v>
      </c>
    </row>
    <row r="79" spans="1:19" x14ac:dyDescent="0.25">
      <c r="A79" s="6">
        <f t="shared" si="14"/>
        <v>1</v>
      </c>
      <c r="B79" s="6">
        <f t="shared" si="15"/>
        <v>1</v>
      </c>
      <c r="C79" s="6">
        <f t="shared" si="16"/>
        <v>1</v>
      </c>
      <c r="D79" s="4">
        <f t="shared" si="17"/>
        <v>1.1100000000000001</v>
      </c>
      <c r="E79" s="69">
        <f t="shared" si="18"/>
        <v>1.1107</v>
      </c>
      <c r="F79" s="5">
        <f t="shared" si="21"/>
        <v>1</v>
      </c>
      <c r="G79" s="5">
        <f t="shared" si="19"/>
        <v>70</v>
      </c>
      <c r="H79" s="44" t="s">
        <v>360</v>
      </c>
      <c r="I79" s="45">
        <f>COUNTIF('Liste des épreuves'!$E$8:$E$349,'Tableau des médailles'!$H79)</f>
        <v>0</v>
      </c>
      <c r="J79" s="45">
        <f>COUNTIF('Liste des épreuves'!$F$8:$F$349,'Tableau des médailles'!$H79)</f>
        <v>0</v>
      </c>
      <c r="K79" s="45">
        <f>COUNTIF('Liste des épreuves'!$G$8:$G$349,'Tableau des médailles'!$H79)+COUNTIF('Liste des épreuves'!$H$8:$H$349,'Tableau des médailles'!$H79)</f>
        <v>0</v>
      </c>
      <c r="L79" s="4">
        <v>70</v>
      </c>
      <c r="M79" s="68">
        <f t="shared" si="20"/>
        <v>1.1107</v>
      </c>
      <c r="N79" s="48">
        <f t="shared" si="22"/>
        <v>1</v>
      </c>
      <c r="O79" s="44" t="str">
        <f t="shared" si="23"/>
        <v>Guam</v>
      </c>
      <c r="P79" s="45">
        <f t="shared" si="24"/>
        <v>0</v>
      </c>
      <c r="Q79" s="45">
        <f t="shared" si="25"/>
        <v>0</v>
      </c>
      <c r="R79" s="45">
        <f t="shared" si="26"/>
        <v>0</v>
      </c>
      <c r="S79" s="48">
        <f t="shared" si="27"/>
        <v>0</v>
      </c>
    </row>
    <row r="80" spans="1:19" x14ac:dyDescent="0.25">
      <c r="A80" s="6">
        <f t="shared" si="14"/>
        <v>1</v>
      </c>
      <c r="B80" s="6">
        <f t="shared" si="15"/>
        <v>1</v>
      </c>
      <c r="C80" s="6">
        <f t="shared" si="16"/>
        <v>1</v>
      </c>
      <c r="D80" s="4">
        <f t="shared" si="17"/>
        <v>1.1100000000000001</v>
      </c>
      <c r="E80" s="69">
        <f t="shared" si="18"/>
        <v>1.1107100000000001</v>
      </c>
      <c r="F80" s="5">
        <f t="shared" si="21"/>
        <v>1</v>
      </c>
      <c r="G80" s="5">
        <f t="shared" si="19"/>
        <v>71</v>
      </c>
      <c r="H80" s="44" t="s">
        <v>243</v>
      </c>
      <c r="I80" s="45">
        <f>COUNTIF('Liste des épreuves'!$E$8:$E$349,'Tableau des médailles'!$H80)</f>
        <v>0</v>
      </c>
      <c r="J80" s="45">
        <f>COUNTIF('Liste des épreuves'!$F$8:$F$349,'Tableau des médailles'!$H80)</f>
        <v>0</v>
      </c>
      <c r="K80" s="45">
        <f>COUNTIF('Liste des épreuves'!$G$8:$G$349,'Tableau des médailles'!$H80)+COUNTIF('Liste des épreuves'!$H$8:$H$349,'Tableau des médailles'!$H80)</f>
        <v>0</v>
      </c>
      <c r="L80" s="4">
        <v>71</v>
      </c>
      <c r="M80" s="68">
        <f t="shared" si="20"/>
        <v>1.1107100000000001</v>
      </c>
      <c r="N80" s="48">
        <f t="shared" si="22"/>
        <v>1</v>
      </c>
      <c r="O80" s="44" t="str">
        <f t="shared" si="23"/>
        <v>Guatemala</v>
      </c>
      <c r="P80" s="45">
        <f t="shared" si="24"/>
        <v>0</v>
      </c>
      <c r="Q80" s="45">
        <f t="shared" si="25"/>
        <v>0</v>
      </c>
      <c r="R80" s="45">
        <f t="shared" si="26"/>
        <v>0</v>
      </c>
      <c r="S80" s="48">
        <f t="shared" si="27"/>
        <v>0</v>
      </c>
    </row>
    <row r="81" spans="1:19" x14ac:dyDescent="0.25">
      <c r="A81" s="6">
        <f t="shared" si="14"/>
        <v>1</v>
      </c>
      <c r="B81" s="6">
        <f t="shared" si="15"/>
        <v>1</v>
      </c>
      <c r="C81" s="6">
        <f t="shared" si="16"/>
        <v>1</v>
      </c>
      <c r="D81" s="4">
        <f t="shared" si="17"/>
        <v>1.1100000000000001</v>
      </c>
      <c r="E81" s="69">
        <f t="shared" si="18"/>
        <v>1.1107200000000002</v>
      </c>
      <c r="F81" s="5">
        <f t="shared" si="21"/>
        <v>1</v>
      </c>
      <c r="G81" s="5">
        <f t="shared" si="19"/>
        <v>72</v>
      </c>
      <c r="H81" s="44" t="s">
        <v>169</v>
      </c>
      <c r="I81" s="45">
        <f>COUNTIF('Liste des épreuves'!$E$8:$E$349,'Tableau des médailles'!$H81)</f>
        <v>0</v>
      </c>
      <c r="J81" s="45">
        <f>COUNTIF('Liste des épreuves'!$F$8:$F$349,'Tableau des médailles'!$H81)</f>
        <v>0</v>
      </c>
      <c r="K81" s="45">
        <f>COUNTIF('Liste des épreuves'!$G$8:$G$349,'Tableau des médailles'!$H81)+COUNTIF('Liste des épreuves'!$H$8:$H$349,'Tableau des médailles'!$H81)</f>
        <v>0</v>
      </c>
      <c r="L81" s="4">
        <v>72</v>
      </c>
      <c r="M81" s="68">
        <f t="shared" si="20"/>
        <v>1.1107200000000002</v>
      </c>
      <c r="N81" s="48">
        <f t="shared" si="22"/>
        <v>1</v>
      </c>
      <c r="O81" s="44" t="str">
        <f t="shared" si="23"/>
        <v>Guinée</v>
      </c>
      <c r="P81" s="45">
        <f t="shared" si="24"/>
        <v>0</v>
      </c>
      <c r="Q81" s="45">
        <f t="shared" si="25"/>
        <v>0</v>
      </c>
      <c r="R81" s="45">
        <f t="shared" si="26"/>
        <v>0</v>
      </c>
      <c r="S81" s="48">
        <f t="shared" si="27"/>
        <v>0</v>
      </c>
    </row>
    <row r="82" spans="1:19" x14ac:dyDescent="0.25">
      <c r="A82" s="6">
        <f t="shared" si="14"/>
        <v>1</v>
      </c>
      <c r="B82" s="6">
        <f t="shared" si="15"/>
        <v>1</v>
      </c>
      <c r="C82" s="6">
        <f t="shared" si="16"/>
        <v>1</v>
      </c>
      <c r="D82" s="4">
        <f t="shared" si="17"/>
        <v>1.1100000000000001</v>
      </c>
      <c r="E82" s="69">
        <f t="shared" si="18"/>
        <v>1.11073</v>
      </c>
      <c r="F82" s="5">
        <f t="shared" si="21"/>
        <v>1</v>
      </c>
      <c r="G82" s="5">
        <f t="shared" si="19"/>
        <v>73</v>
      </c>
      <c r="H82" s="44" t="s">
        <v>192</v>
      </c>
      <c r="I82" s="45">
        <f>COUNTIF('Liste des épreuves'!$E$8:$E$349,'Tableau des médailles'!$H82)</f>
        <v>0</v>
      </c>
      <c r="J82" s="45">
        <f>COUNTIF('Liste des épreuves'!$F$8:$F$349,'Tableau des médailles'!$H82)</f>
        <v>0</v>
      </c>
      <c r="K82" s="45">
        <f>COUNTIF('Liste des épreuves'!$G$8:$G$349,'Tableau des médailles'!$H82)+COUNTIF('Liste des épreuves'!$H$8:$H$349,'Tableau des médailles'!$H82)</f>
        <v>0</v>
      </c>
      <c r="L82" s="4">
        <v>73</v>
      </c>
      <c r="M82" s="68">
        <f t="shared" si="20"/>
        <v>1.11073</v>
      </c>
      <c r="N82" s="48">
        <f t="shared" si="22"/>
        <v>1</v>
      </c>
      <c r="O82" s="44" t="str">
        <f t="shared" si="23"/>
        <v>Guinée équatoriale</v>
      </c>
      <c r="P82" s="45">
        <f t="shared" si="24"/>
        <v>0</v>
      </c>
      <c r="Q82" s="45">
        <f t="shared" si="25"/>
        <v>0</v>
      </c>
      <c r="R82" s="45">
        <f t="shared" si="26"/>
        <v>0</v>
      </c>
      <c r="S82" s="48">
        <f t="shared" si="27"/>
        <v>0</v>
      </c>
    </row>
    <row r="83" spans="1:19" x14ac:dyDescent="0.25">
      <c r="A83" s="6">
        <f t="shared" si="14"/>
        <v>1</v>
      </c>
      <c r="B83" s="6">
        <f t="shared" si="15"/>
        <v>1</v>
      </c>
      <c r="C83" s="6">
        <f t="shared" si="16"/>
        <v>1</v>
      </c>
      <c r="D83" s="4">
        <f t="shared" si="17"/>
        <v>1.1100000000000001</v>
      </c>
      <c r="E83" s="69">
        <f t="shared" si="18"/>
        <v>1.1107400000000001</v>
      </c>
      <c r="F83" s="5">
        <f t="shared" si="21"/>
        <v>1</v>
      </c>
      <c r="G83" s="5">
        <f t="shared" si="19"/>
        <v>74</v>
      </c>
      <c r="H83" s="44" t="s">
        <v>191</v>
      </c>
      <c r="I83" s="45">
        <f>COUNTIF('Liste des épreuves'!$E$8:$E$349,'Tableau des médailles'!$H83)</f>
        <v>0</v>
      </c>
      <c r="J83" s="45">
        <f>COUNTIF('Liste des épreuves'!$F$8:$F$349,'Tableau des médailles'!$H83)</f>
        <v>0</v>
      </c>
      <c r="K83" s="45">
        <f>COUNTIF('Liste des épreuves'!$G$8:$G$349,'Tableau des médailles'!$H83)+COUNTIF('Liste des épreuves'!$H$8:$H$349,'Tableau des médailles'!$H83)</f>
        <v>0</v>
      </c>
      <c r="L83" s="4">
        <v>74</v>
      </c>
      <c r="M83" s="68">
        <f t="shared" si="20"/>
        <v>1.1107400000000001</v>
      </c>
      <c r="N83" s="48">
        <f t="shared" si="22"/>
        <v>1</v>
      </c>
      <c r="O83" s="44" t="str">
        <f t="shared" si="23"/>
        <v>Guinée-Bissau</v>
      </c>
      <c r="P83" s="45">
        <f t="shared" si="24"/>
        <v>0</v>
      </c>
      <c r="Q83" s="45">
        <f t="shared" si="25"/>
        <v>0</v>
      </c>
      <c r="R83" s="45">
        <f t="shared" si="26"/>
        <v>0</v>
      </c>
      <c r="S83" s="48">
        <f t="shared" si="27"/>
        <v>0</v>
      </c>
    </row>
    <row r="84" spans="1:19" x14ac:dyDescent="0.25">
      <c r="A84" s="6">
        <f t="shared" si="14"/>
        <v>1</v>
      </c>
      <c r="B84" s="6">
        <f t="shared" si="15"/>
        <v>1</v>
      </c>
      <c r="C84" s="6">
        <f t="shared" si="16"/>
        <v>1</v>
      </c>
      <c r="D84" s="4">
        <f t="shared" si="17"/>
        <v>1.1100000000000001</v>
      </c>
      <c r="E84" s="69">
        <f t="shared" si="18"/>
        <v>1.1107500000000001</v>
      </c>
      <c r="F84" s="5">
        <f t="shared" si="21"/>
        <v>1</v>
      </c>
      <c r="G84" s="5">
        <f t="shared" si="19"/>
        <v>75</v>
      </c>
      <c r="H84" s="44" t="s">
        <v>244</v>
      </c>
      <c r="I84" s="45">
        <f>COUNTIF('Liste des épreuves'!$E$8:$E$349,'Tableau des médailles'!$H84)</f>
        <v>0</v>
      </c>
      <c r="J84" s="45">
        <f>COUNTIF('Liste des épreuves'!$F$8:$F$349,'Tableau des médailles'!$H84)</f>
        <v>0</v>
      </c>
      <c r="K84" s="45">
        <f>COUNTIF('Liste des épreuves'!$G$8:$G$349,'Tableau des médailles'!$H84)+COUNTIF('Liste des épreuves'!$H$8:$H$349,'Tableau des médailles'!$H84)</f>
        <v>0</v>
      </c>
      <c r="L84" s="4">
        <v>75</v>
      </c>
      <c r="M84" s="68">
        <f t="shared" si="20"/>
        <v>1.1107500000000001</v>
      </c>
      <c r="N84" s="48">
        <f t="shared" si="22"/>
        <v>1</v>
      </c>
      <c r="O84" s="44" t="str">
        <f t="shared" si="23"/>
        <v>Guyana</v>
      </c>
      <c r="P84" s="45">
        <f t="shared" si="24"/>
        <v>0</v>
      </c>
      <c r="Q84" s="45">
        <f t="shared" si="25"/>
        <v>0</v>
      </c>
      <c r="R84" s="45">
        <f t="shared" si="26"/>
        <v>0</v>
      </c>
      <c r="S84" s="48">
        <f t="shared" si="27"/>
        <v>0</v>
      </c>
    </row>
    <row r="85" spans="1:19" x14ac:dyDescent="0.25">
      <c r="A85" s="6">
        <f t="shared" si="14"/>
        <v>1</v>
      </c>
      <c r="B85" s="6">
        <f t="shared" si="15"/>
        <v>1</v>
      </c>
      <c r="C85" s="6">
        <f t="shared" si="16"/>
        <v>1</v>
      </c>
      <c r="D85" s="4">
        <f t="shared" si="17"/>
        <v>1.1100000000000001</v>
      </c>
      <c r="E85" s="69">
        <f t="shared" si="18"/>
        <v>1.1107600000000002</v>
      </c>
      <c r="F85" s="5">
        <f t="shared" si="21"/>
        <v>1</v>
      </c>
      <c r="G85" s="5">
        <f t="shared" si="19"/>
        <v>76</v>
      </c>
      <c r="H85" s="44" t="s">
        <v>245</v>
      </c>
      <c r="I85" s="45">
        <f>COUNTIF('Liste des épreuves'!$E$8:$E$349,'Tableau des médailles'!$H85)</f>
        <v>0</v>
      </c>
      <c r="J85" s="45">
        <f>COUNTIF('Liste des épreuves'!$F$8:$F$349,'Tableau des médailles'!$H85)</f>
        <v>0</v>
      </c>
      <c r="K85" s="45">
        <f>COUNTIF('Liste des épreuves'!$G$8:$G$349,'Tableau des médailles'!$H85)+COUNTIF('Liste des épreuves'!$H$8:$H$349,'Tableau des médailles'!$H85)</f>
        <v>0</v>
      </c>
      <c r="L85" s="4">
        <v>76</v>
      </c>
      <c r="M85" s="68">
        <f t="shared" si="20"/>
        <v>1.1107600000000002</v>
      </c>
      <c r="N85" s="48">
        <f t="shared" si="22"/>
        <v>1</v>
      </c>
      <c r="O85" s="44" t="str">
        <f t="shared" si="23"/>
        <v>Haïti</v>
      </c>
      <c r="P85" s="45">
        <f t="shared" si="24"/>
        <v>0</v>
      </c>
      <c r="Q85" s="45">
        <f t="shared" si="25"/>
        <v>0</v>
      </c>
      <c r="R85" s="45">
        <f t="shared" si="26"/>
        <v>0</v>
      </c>
      <c r="S85" s="48">
        <f t="shared" si="27"/>
        <v>0</v>
      </c>
    </row>
    <row r="86" spans="1:19" x14ac:dyDescent="0.25">
      <c r="A86" s="6">
        <f t="shared" si="14"/>
        <v>1</v>
      </c>
      <c r="B86" s="6">
        <f t="shared" si="15"/>
        <v>1</v>
      </c>
      <c r="C86" s="6">
        <f t="shared" si="16"/>
        <v>1</v>
      </c>
      <c r="D86" s="4">
        <f t="shared" si="17"/>
        <v>1.1100000000000001</v>
      </c>
      <c r="E86" s="69">
        <f t="shared" si="18"/>
        <v>1.11077</v>
      </c>
      <c r="F86" s="5">
        <f t="shared" si="21"/>
        <v>1</v>
      </c>
      <c r="G86" s="5">
        <f t="shared" si="19"/>
        <v>77</v>
      </c>
      <c r="H86" s="44" t="s">
        <v>246</v>
      </c>
      <c r="I86" s="45">
        <f>COUNTIF('Liste des épreuves'!$E$8:$E$349,'Tableau des médailles'!$H86)</f>
        <v>0</v>
      </c>
      <c r="J86" s="45">
        <f>COUNTIF('Liste des épreuves'!$F$8:$F$349,'Tableau des médailles'!$H86)</f>
        <v>0</v>
      </c>
      <c r="K86" s="45">
        <f>COUNTIF('Liste des épreuves'!$G$8:$G$349,'Tableau des médailles'!$H86)+COUNTIF('Liste des épreuves'!$H$8:$H$349,'Tableau des médailles'!$H86)</f>
        <v>0</v>
      </c>
      <c r="L86" s="4">
        <v>77</v>
      </c>
      <c r="M86" s="68">
        <f t="shared" si="20"/>
        <v>1.11077</v>
      </c>
      <c r="N86" s="48">
        <f t="shared" si="22"/>
        <v>1</v>
      </c>
      <c r="O86" s="44" t="str">
        <f t="shared" si="23"/>
        <v>Honduras</v>
      </c>
      <c r="P86" s="45">
        <f t="shared" si="24"/>
        <v>0</v>
      </c>
      <c r="Q86" s="45">
        <f t="shared" si="25"/>
        <v>0</v>
      </c>
      <c r="R86" s="45">
        <f t="shared" si="26"/>
        <v>0</v>
      </c>
      <c r="S86" s="48">
        <f t="shared" si="27"/>
        <v>0</v>
      </c>
    </row>
    <row r="87" spans="1:19" x14ac:dyDescent="0.25">
      <c r="A87" s="6">
        <f t="shared" si="14"/>
        <v>1</v>
      </c>
      <c r="B87" s="6">
        <f t="shared" si="15"/>
        <v>1</v>
      </c>
      <c r="C87" s="6">
        <f t="shared" si="16"/>
        <v>1</v>
      </c>
      <c r="D87" s="4">
        <f t="shared" si="17"/>
        <v>1.1100000000000001</v>
      </c>
      <c r="E87" s="69">
        <f t="shared" si="18"/>
        <v>1.1107800000000001</v>
      </c>
      <c r="F87" s="5">
        <f t="shared" si="21"/>
        <v>1</v>
      </c>
      <c r="G87" s="5">
        <f t="shared" si="19"/>
        <v>78</v>
      </c>
      <c r="H87" s="44" t="s">
        <v>276</v>
      </c>
      <c r="I87" s="45">
        <f>COUNTIF('Liste des épreuves'!$E$8:$E$349,'Tableau des médailles'!$H87)</f>
        <v>0</v>
      </c>
      <c r="J87" s="45">
        <f>COUNTIF('Liste des épreuves'!$F$8:$F$349,'Tableau des médailles'!$H87)</f>
        <v>0</v>
      </c>
      <c r="K87" s="45">
        <f>COUNTIF('Liste des épreuves'!$G$8:$G$349,'Tableau des médailles'!$H87)+COUNTIF('Liste des épreuves'!$H$8:$H$349,'Tableau des médailles'!$H87)</f>
        <v>0</v>
      </c>
      <c r="L87" s="4">
        <v>78</v>
      </c>
      <c r="M87" s="68">
        <f t="shared" si="20"/>
        <v>1.1107800000000001</v>
      </c>
      <c r="N87" s="48">
        <f t="shared" si="22"/>
        <v>1</v>
      </c>
      <c r="O87" s="44" t="str">
        <f t="shared" si="23"/>
        <v>Hong Kong</v>
      </c>
      <c r="P87" s="45">
        <f t="shared" si="24"/>
        <v>0</v>
      </c>
      <c r="Q87" s="45">
        <f t="shared" si="25"/>
        <v>0</v>
      </c>
      <c r="R87" s="45">
        <f t="shared" si="26"/>
        <v>0</v>
      </c>
      <c r="S87" s="48">
        <f t="shared" si="27"/>
        <v>0</v>
      </c>
    </row>
    <row r="88" spans="1:19" x14ac:dyDescent="0.25">
      <c r="A88" s="6">
        <f t="shared" si="14"/>
        <v>1</v>
      </c>
      <c r="B88" s="6">
        <f t="shared" si="15"/>
        <v>1</v>
      </c>
      <c r="C88" s="6">
        <f t="shared" si="16"/>
        <v>1</v>
      </c>
      <c r="D88" s="4">
        <f t="shared" si="17"/>
        <v>1.1100000000000001</v>
      </c>
      <c r="E88" s="69">
        <f t="shared" si="18"/>
        <v>1.1107900000000002</v>
      </c>
      <c r="F88" s="5">
        <f t="shared" si="21"/>
        <v>1</v>
      </c>
      <c r="G88" s="5">
        <f t="shared" si="19"/>
        <v>79</v>
      </c>
      <c r="H88" s="44" t="s">
        <v>329</v>
      </c>
      <c r="I88" s="45">
        <f>COUNTIF('Liste des épreuves'!$E$8:$E$349,'Tableau des médailles'!$H88)</f>
        <v>0</v>
      </c>
      <c r="J88" s="45">
        <f>COUNTIF('Liste des épreuves'!$F$8:$F$349,'Tableau des médailles'!$H88)</f>
        <v>0</v>
      </c>
      <c r="K88" s="45">
        <f>COUNTIF('Liste des épreuves'!$G$8:$G$349,'Tableau des médailles'!$H88)+COUNTIF('Liste des épreuves'!$H$8:$H$349,'Tableau des médailles'!$H88)</f>
        <v>0</v>
      </c>
      <c r="L88" s="4">
        <v>79</v>
      </c>
      <c r="M88" s="68">
        <f t="shared" si="20"/>
        <v>1.1107900000000002</v>
      </c>
      <c r="N88" s="48">
        <f t="shared" si="22"/>
        <v>1</v>
      </c>
      <c r="O88" s="44" t="str">
        <f t="shared" si="23"/>
        <v>Hongrie</v>
      </c>
      <c r="P88" s="45">
        <f t="shared" si="24"/>
        <v>0</v>
      </c>
      <c r="Q88" s="45">
        <f t="shared" si="25"/>
        <v>0</v>
      </c>
      <c r="R88" s="45">
        <f t="shared" si="26"/>
        <v>0</v>
      </c>
      <c r="S88" s="48">
        <f t="shared" si="27"/>
        <v>0</v>
      </c>
    </row>
    <row r="89" spans="1:19" x14ac:dyDescent="0.25">
      <c r="A89" s="6">
        <f t="shared" si="14"/>
        <v>1</v>
      </c>
      <c r="B89" s="6">
        <f t="shared" si="15"/>
        <v>1</v>
      </c>
      <c r="C89" s="6">
        <f t="shared" si="16"/>
        <v>1</v>
      </c>
      <c r="D89" s="4">
        <f t="shared" si="17"/>
        <v>1.1100000000000001</v>
      </c>
      <c r="E89" s="69">
        <f t="shared" si="18"/>
        <v>1.1108</v>
      </c>
      <c r="F89" s="5">
        <f t="shared" si="21"/>
        <v>1</v>
      </c>
      <c r="G89" s="5">
        <f t="shared" si="19"/>
        <v>80</v>
      </c>
      <c r="H89" s="44" t="s">
        <v>247</v>
      </c>
      <c r="I89" s="45">
        <f>COUNTIF('Liste des épreuves'!$E$8:$E$349,'Tableau des médailles'!$H89)</f>
        <v>0</v>
      </c>
      <c r="J89" s="45">
        <f>COUNTIF('Liste des épreuves'!$F$8:$F$349,'Tableau des médailles'!$H89)</f>
        <v>0</v>
      </c>
      <c r="K89" s="45">
        <f>COUNTIF('Liste des épreuves'!$G$8:$G$349,'Tableau des médailles'!$H89)+COUNTIF('Liste des épreuves'!$H$8:$H$349,'Tableau des médailles'!$H89)</f>
        <v>0</v>
      </c>
      <c r="L89" s="4">
        <v>80</v>
      </c>
      <c r="M89" s="68">
        <f t="shared" si="20"/>
        <v>1.1108</v>
      </c>
      <c r="N89" s="48">
        <f t="shared" si="22"/>
        <v>1</v>
      </c>
      <c r="O89" s="44" t="str">
        <f t="shared" si="23"/>
        <v>Îles Caïmans</v>
      </c>
      <c r="P89" s="45">
        <f t="shared" si="24"/>
        <v>0</v>
      </c>
      <c r="Q89" s="45">
        <f t="shared" si="25"/>
        <v>0</v>
      </c>
      <c r="R89" s="45">
        <f t="shared" si="26"/>
        <v>0</v>
      </c>
      <c r="S89" s="48">
        <f t="shared" si="27"/>
        <v>0</v>
      </c>
    </row>
    <row r="90" spans="1:19" x14ac:dyDescent="0.25">
      <c r="A90" s="6">
        <f t="shared" si="14"/>
        <v>1</v>
      </c>
      <c r="B90" s="6">
        <f t="shared" si="15"/>
        <v>1</v>
      </c>
      <c r="C90" s="6">
        <f t="shared" si="16"/>
        <v>1</v>
      </c>
      <c r="D90" s="4">
        <f t="shared" si="17"/>
        <v>1.1100000000000001</v>
      </c>
      <c r="E90" s="69">
        <f t="shared" si="18"/>
        <v>1.1108100000000001</v>
      </c>
      <c r="F90" s="5">
        <f t="shared" si="21"/>
        <v>1</v>
      </c>
      <c r="G90" s="5">
        <f t="shared" si="19"/>
        <v>81</v>
      </c>
      <c r="H90" s="44" t="s">
        <v>361</v>
      </c>
      <c r="I90" s="45">
        <f>COUNTIF('Liste des épreuves'!$E$8:$E$349,'Tableau des médailles'!$H90)</f>
        <v>0</v>
      </c>
      <c r="J90" s="45">
        <f>COUNTIF('Liste des épreuves'!$F$8:$F$349,'Tableau des médailles'!$H90)</f>
        <v>0</v>
      </c>
      <c r="K90" s="45">
        <f>COUNTIF('Liste des épreuves'!$G$8:$G$349,'Tableau des médailles'!$H90)+COUNTIF('Liste des épreuves'!$H$8:$H$349,'Tableau des médailles'!$H90)</f>
        <v>0</v>
      </c>
      <c r="L90" s="4">
        <v>81</v>
      </c>
      <c r="M90" s="68">
        <f t="shared" si="20"/>
        <v>1.1108100000000001</v>
      </c>
      <c r="N90" s="48">
        <f t="shared" si="22"/>
        <v>1</v>
      </c>
      <c r="O90" s="44" t="str">
        <f t="shared" si="23"/>
        <v>Îles Cook</v>
      </c>
      <c r="P90" s="45">
        <f t="shared" si="24"/>
        <v>0</v>
      </c>
      <c r="Q90" s="45">
        <f t="shared" si="25"/>
        <v>0</v>
      </c>
      <c r="R90" s="45">
        <f t="shared" si="26"/>
        <v>0</v>
      </c>
      <c r="S90" s="48">
        <f t="shared" si="27"/>
        <v>0</v>
      </c>
    </row>
    <row r="91" spans="1:19" x14ac:dyDescent="0.25">
      <c r="A91" s="6">
        <f t="shared" si="14"/>
        <v>1</v>
      </c>
      <c r="B91" s="6">
        <f t="shared" si="15"/>
        <v>1</v>
      </c>
      <c r="C91" s="6">
        <f t="shared" si="16"/>
        <v>1</v>
      </c>
      <c r="D91" s="4">
        <f t="shared" si="17"/>
        <v>1.1100000000000001</v>
      </c>
      <c r="E91" s="69">
        <f t="shared" si="18"/>
        <v>1.1108200000000001</v>
      </c>
      <c r="F91" s="5">
        <f t="shared" si="21"/>
        <v>1</v>
      </c>
      <c r="G91" s="5">
        <f t="shared" si="19"/>
        <v>82</v>
      </c>
      <c r="H91" s="44" t="s">
        <v>248</v>
      </c>
      <c r="I91" s="45">
        <f>COUNTIF('Liste des épreuves'!$E$8:$E$349,'Tableau des médailles'!$H91)</f>
        <v>0</v>
      </c>
      <c r="J91" s="45">
        <f>COUNTIF('Liste des épreuves'!$F$8:$F$349,'Tableau des médailles'!$H91)</f>
        <v>0</v>
      </c>
      <c r="K91" s="45">
        <f>COUNTIF('Liste des épreuves'!$G$8:$G$349,'Tableau des médailles'!$H91)+COUNTIF('Liste des épreuves'!$H$8:$H$349,'Tableau des médailles'!$H91)</f>
        <v>0</v>
      </c>
      <c r="L91" s="4">
        <v>82</v>
      </c>
      <c r="M91" s="68">
        <f t="shared" si="20"/>
        <v>1.1108200000000001</v>
      </c>
      <c r="N91" s="48">
        <f t="shared" si="22"/>
        <v>1</v>
      </c>
      <c r="O91" s="44" t="str">
        <f t="shared" si="23"/>
        <v>Îles Vierges britanniques</v>
      </c>
      <c r="P91" s="45">
        <f t="shared" si="24"/>
        <v>0</v>
      </c>
      <c r="Q91" s="45">
        <f t="shared" si="25"/>
        <v>0</v>
      </c>
      <c r="R91" s="45">
        <f t="shared" si="26"/>
        <v>0</v>
      </c>
      <c r="S91" s="48">
        <f t="shared" si="27"/>
        <v>0</v>
      </c>
    </row>
    <row r="92" spans="1:19" x14ac:dyDescent="0.25">
      <c r="A92" s="6">
        <f t="shared" si="14"/>
        <v>1</v>
      </c>
      <c r="B92" s="6">
        <f t="shared" si="15"/>
        <v>1</v>
      </c>
      <c r="C92" s="6">
        <f t="shared" si="16"/>
        <v>1</v>
      </c>
      <c r="D92" s="4">
        <f t="shared" si="17"/>
        <v>1.1100000000000001</v>
      </c>
      <c r="E92" s="69">
        <f t="shared" si="18"/>
        <v>1.1108300000000002</v>
      </c>
      <c r="F92" s="5">
        <f t="shared" si="21"/>
        <v>1</v>
      </c>
      <c r="G92" s="5">
        <f t="shared" si="19"/>
        <v>83</v>
      </c>
      <c r="H92" s="44" t="s">
        <v>249</v>
      </c>
      <c r="I92" s="45">
        <f>COUNTIF('Liste des épreuves'!$E$8:$E$349,'Tableau des médailles'!$H92)</f>
        <v>0</v>
      </c>
      <c r="J92" s="45">
        <f>COUNTIF('Liste des épreuves'!$F$8:$F$349,'Tableau des médailles'!$H92)</f>
        <v>0</v>
      </c>
      <c r="K92" s="45">
        <f>COUNTIF('Liste des épreuves'!$G$8:$G$349,'Tableau des médailles'!$H92)+COUNTIF('Liste des épreuves'!$H$8:$H$349,'Tableau des médailles'!$H92)</f>
        <v>0</v>
      </c>
      <c r="L92" s="4">
        <v>83</v>
      </c>
      <c r="M92" s="68">
        <f t="shared" si="20"/>
        <v>1.1108300000000002</v>
      </c>
      <c r="N92" s="48">
        <f t="shared" si="22"/>
        <v>1</v>
      </c>
      <c r="O92" s="44" t="str">
        <f t="shared" si="23"/>
        <v>Îles Vierges des États-Unis</v>
      </c>
      <c r="P92" s="45">
        <f t="shared" si="24"/>
        <v>0</v>
      </c>
      <c r="Q92" s="45">
        <f t="shared" si="25"/>
        <v>0</v>
      </c>
      <c r="R92" s="45">
        <f t="shared" si="26"/>
        <v>0</v>
      </c>
      <c r="S92" s="48">
        <f t="shared" si="27"/>
        <v>0</v>
      </c>
    </row>
    <row r="93" spans="1:19" x14ac:dyDescent="0.25">
      <c r="A93" s="6">
        <f t="shared" si="14"/>
        <v>1</v>
      </c>
      <c r="B93" s="6">
        <f t="shared" si="15"/>
        <v>1</v>
      </c>
      <c r="C93" s="6">
        <f t="shared" si="16"/>
        <v>1</v>
      </c>
      <c r="D93" s="4">
        <f t="shared" si="17"/>
        <v>1.1100000000000001</v>
      </c>
      <c r="E93" s="69">
        <f t="shared" si="18"/>
        <v>1.11084</v>
      </c>
      <c r="F93" s="5">
        <f t="shared" si="21"/>
        <v>1</v>
      </c>
      <c r="G93" s="5">
        <f t="shared" si="19"/>
        <v>84</v>
      </c>
      <c r="H93" s="44" t="s">
        <v>277</v>
      </c>
      <c r="I93" s="45">
        <f>COUNTIF('Liste des épreuves'!$E$8:$E$349,'Tableau des médailles'!$H93)</f>
        <v>0</v>
      </c>
      <c r="J93" s="45">
        <f>COUNTIF('Liste des épreuves'!$F$8:$F$349,'Tableau des médailles'!$H93)</f>
        <v>0</v>
      </c>
      <c r="K93" s="45">
        <f>COUNTIF('Liste des épreuves'!$G$8:$G$349,'Tableau des médailles'!$H93)+COUNTIF('Liste des épreuves'!$H$8:$H$349,'Tableau des médailles'!$H93)</f>
        <v>0</v>
      </c>
      <c r="L93" s="4">
        <v>84</v>
      </c>
      <c r="M93" s="68">
        <f t="shared" si="20"/>
        <v>1.11084</v>
      </c>
      <c r="N93" s="48">
        <f t="shared" si="22"/>
        <v>1</v>
      </c>
      <c r="O93" s="44" t="str">
        <f t="shared" si="23"/>
        <v>Inde</v>
      </c>
      <c r="P93" s="45">
        <f t="shared" si="24"/>
        <v>0</v>
      </c>
      <c r="Q93" s="45">
        <f t="shared" si="25"/>
        <v>0</v>
      </c>
      <c r="R93" s="45">
        <f t="shared" si="26"/>
        <v>0</v>
      </c>
      <c r="S93" s="48">
        <f t="shared" si="27"/>
        <v>0</v>
      </c>
    </row>
    <row r="94" spans="1:19" x14ac:dyDescent="0.25">
      <c r="A94" s="6">
        <f t="shared" si="14"/>
        <v>1</v>
      </c>
      <c r="B94" s="6">
        <f t="shared" si="15"/>
        <v>1</v>
      </c>
      <c r="C94" s="6">
        <f t="shared" si="16"/>
        <v>1</v>
      </c>
      <c r="D94" s="4">
        <f t="shared" si="17"/>
        <v>1.1100000000000001</v>
      </c>
      <c r="E94" s="69">
        <f t="shared" si="18"/>
        <v>1.1108500000000001</v>
      </c>
      <c r="F94" s="5">
        <f t="shared" si="21"/>
        <v>1</v>
      </c>
      <c r="G94" s="5">
        <f t="shared" si="19"/>
        <v>85</v>
      </c>
      <c r="H94" s="44" t="s">
        <v>278</v>
      </c>
      <c r="I94" s="45">
        <f>COUNTIF('Liste des épreuves'!$E$8:$E$349,'Tableau des médailles'!$H94)</f>
        <v>0</v>
      </c>
      <c r="J94" s="45">
        <f>COUNTIF('Liste des épreuves'!$F$8:$F$349,'Tableau des médailles'!$H94)</f>
        <v>0</v>
      </c>
      <c r="K94" s="45">
        <f>COUNTIF('Liste des épreuves'!$G$8:$G$349,'Tableau des médailles'!$H94)+COUNTIF('Liste des épreuves'!$H$8:$H$349,'Tableau des médailles'!$H94)</f>
        <v>0</v>
      </c>
      <c r="L94" s="4">
        <v>85</v>
      </c>
      <c r="M94" s="68">
        <f t="shared" si="20"/>
        <v>1.1108500000000001</v>
      </c>
      <c r="N94" s="48">
        <f t="shared" si="22"/>
        <v>1</v>
      </c>
      <c r="O94" s="44" t="str">
        <f t="shared" si="23"/>
        <v>Indonésie</v>
      </c>
      <c r="P94" s="45">
        <f t="shared" si="24"/>
        <v>0</v>
      </c>
      <c r="Q94" s="45">
        <f t="shared" si="25"/>
        <v>0</v>
      </c>
      <c r="R94" s="45">
        <f t="shared" si="26"/>
        <v>0</v>
      </c>
      <c r="S94" s="48">
        <f t="shared" si="27"/>
        <v>0</v>
      </c>
    </row>
    <row r="95" spans="1:19" x14ac:dyDescent="0.25">
      <c r="A95" s="6">
        <f t="shared" si="14"/>
        <v>1</v>
      </c>
      <c r="B95" s="6">
        <f t="shared" si="15"/>
        <v>1</v>
      </c>
      <c r="C95" s="6">
        <f t="shared" si="16"/>
        <v>1</v>
      </c>
      <c r="D95" s="4">
        <f t="shared" si="17"/>
        <v>1.1100000000000001</v>
      </c>
      <c r="E95" s="69">
        <f t="shared" si="18"/>
        <v>1.1108600000000002</v>
      </c>
      <c r="F95" s="5">
        <f t="shared" si="21"/>
        <v>1</v>
      </c>
      <c r="G95" s="5">
        <f t="shared" si="19"/>
        <v>86</v>
      </c>
      <c r="H95" s="44" t="s">
        <v>279</v>
      </c>
      <c r="I95" s="45">
        <f>COUNTIF('Liste des épreuves'!$E$8:$E$349,'Tableau des médailles'!$H95)</f>
        <v>0</v>
      </c>
      <c r="J95" s="45">
        <f>COUNTIF('Liste des épreuves'!$F$8:$F$349,'Tableau des médailles'!$H95)</f>
        <v>0</v>
      </c>
      <c r="K95" s="45">
        <f>COUNTIF('Liste des épreuves'!$G$8:$G$349,'Tableau des médailles'!$H95)+COUNTIF('Liste des épreuves'!$H$8:$H$349,'Tableau des médailles'!$H95)</f>
        <v>0</v>
      </c>
      <c r="L95" s="4">
        <v>86</v>
      </c>
      <c r="M95" s="68">
        <f t="shared" si="20"/>
        <v>1.1108600000000002</v>
      </c>
      <c r="N95" s="48">
        <f t="shared" si="22"/>
        <v>1</v>
      </c>
      <c r="O95" s="44" t="str">
        <f t="shared" si="23"/>
        <v>Irak</v>
      </c>
      <c r="P95" s="45">
        <f t="shared" si="24"/>
        <v>0</v>
      </c>
      <c r="Q95" s="45">
        <f t="shared" si="25"/>
        <v>0</v>
      </c>
      <c r="R95" s="45">
        <f t="shared" si="26"/>
        <v>0</v>
      </c>
      <c r="S95" s="48">
        <f t="shared" si="27"/>
        <v>0</v>
      </c>
    </row>
    <row r="96" spans="1:19" x14ac:dyDescent="0.25">
      <c r="A96" s="6">
        <f t="shared" si="14"/>
        <v>1</v>
      </c>
      <c r="B96" s="6">
        <f t="shared" si="15"/>
        <v>1</v>
      </c>
      <c r="C96" s="6">
        <f t="shared" si="16"/>
        <v>1</v>
      </c>
      <c r="D96" s="4">
        <f t="shared" si="17"/>
        <v>1.1100000000000001</v>
      </c>
      <c r="E96" s="69">
        <f t="shared" si="18"/>
        <v>1.11087</v>
      </c>
      <c r="F96" s="5">
        <f t="shared" si="21"/>
        <v>1</v>
      </c>
      <c r="G96" s="5">
        <f t="shared" si="19"/>
        <v>87</v>
      </c>
      <c r="H96" s="44" t="s">
        <v>280</v>
      </c>
      <c r="I96" s="45">
        <f>COUNTIF('Liste des épreuves'!$E$8:$E$349,'Tableau des médailles'!$H96)</f>
        <v>0</v>
      </c>
      <c r="J96" s="45">
        <f>COUNTIF('Liste des épreuves'!$F$8:$F$349,'Tableau des médailles'!$H96)</f>
        <v>0</v>
      </c>
      <c r="K96" s="45">
        <f>COUNTIF('Liste des épreuves'!$G$8:$G$349,'Tableau des médailles'!$H96)+COUNTIF('Liste des épreuves'!$H$8:$H$349,'Tableau des médailles'!$H96)</f>
        <v>0</v>
      </c>
      <c r="L96" s="4">
        <v>87</v>
      </c>
      <c r="M96" s="68">
        <f t="shared" si="20"/>
        <v>1.11087</v>
      </c>
      <c r="N96" s="48">
        <f t="shared" si="22"/>
        <v>1</v>
      </c>
      <c r="O96" s="44" t="str">
        <f t="shared" si="23"/>
        <v>Iran</v>
      </c>
      <c r="P96" s="45">
        <f t="shared" si="24"/>
        <v>0</v>
      </c>
      <c r="Q96" s="45">
        <f t="shared" si="25"/>
        <v>0</v>
      </c>
      <c r="R96" s="45">
        <f t="shared" si="26"/>
        <v>0</v>
      </c>
      <c r="S96" s="48">
        <f t="shared" si="27"/>
        <v>0</v>
      </c>
    </row>
    <row r="97" spans="1:19" x14ac:dyDescent="0.25">
      <c r="A97" s="6">
        <f t="shared" si="14"/>
        <v>1</v>
      </c>
      <c r="B97" s="6">
        <f t="shared" si="15"/>
        <v>1</v>
      </c>
      <c r="C97" s="6">
        <f t="shared" si="16"/>
        <v>1</v>
      </c>
      <c r="D97" s="4">
        <f t="shared" si="17"/>
        <v>1.1100000000000001</v>
      </c>
      <c r="E97" s="69">
        <f t="shared" si="18"/>
        <v>1.1108800000000001</v>
      </c>
      <c r="F97" s="5">
        <f t="shared" si="21"/>
        <v>1</v>
      </c>
      <c r="G97" s="5">
        <f t="shared" si="19"/>
        <v>88</v>
      </c>
      <c r="H97" s="44" t="s">
        <v>330</v>
      </c>
      <c r="I97" s="45">
        <f>COUNTIF('Liste des épreuves'!$E$8:$E$349,'Tableau des médailles'!$H97)</f>
        <v>0</v>
      </c>
      <c r="J97" s="45">
        <f>COUNTIF('Liste des épreuves'!$F$8:$F$349,'Tableau des médailles'!$H97)</f>
        <v>0</v>
      </c>
      <c r="K97" s="45">
        <f>COUNTIF('Liste des épreuves'!$G$8:$G$349,'Tableau des médailles'!$H97)+COUNTIF('Liste des épreuves'!$H$8:$H$349,'Tableau des médailles'!$H97)</f>
        <v>0</v>
      </c>
      <c r="L97" s="4">
        <v>88</v>
      </c>
      <c r="M97" s="68">
        <f t="shared" si="20"/>
        <v>1.1108800000000001</v>
      </c>
      <c r="N97" s="48">
        <f t="shared" si="22"/>
        <v>1</v>
      </c>
      <c r="O97" s="44" t="str">
        <f t="shared" si="23"/>
        <v>Irlande</v>
      </c>
      <c r="P97" s="45">
        <f t="shared" si="24"/>
        <v>0</v>
      </c>
      <c r="Q97" s="45">
        <f t="shared" si="25"/>
        <v>0</v>
      </c>
      <c r="R97" s="45">
        <f t="shared" si="26"/>
        <v>0</v>
      </c>
      <c r="S97" s="48">
        <f t="shared" si="27"/>
        <v>0</v>
      </c>
    </row>
    <row r="98" spans="1:19" x14ac:dyDescent="0.25">
      <c r="A98" s="6">
        <f t="shared" si="14"/>
        <v>1</v>
      </c>
      <c r="B98" s="6">
        <f t="shared" si="15"/>
        <v>1</v>
      </c>
      <c r="C98" s="6">
        <f t="shared" si="16"/>
        <v>1</v>
      </c>
      <c r="D98" s="4">
        <f t="shared" si="17"/>
        <v>1.1100000000000001</v>
      </c>
      <c r="E98" s="69">
        <f t="shared" si="18"/>
        <v>1.1108900000000002</v>
      </c>
      <c r="F98" s="5">
        <f t="shared" si="21"/>
        <v>1</v>
      </c>
      <c r="G98" s="5">
        <f t="shared" si="19"/>
        <v>89</v>
      </c>
      <c r="H98" s="44" t="s">
        <v>331</v>
      </c>
      <c r="I98" s="45">
        <f>COUNTIF('Liste des épreuves'!$E$8:$E$349,'Tableau des médailles'!$H98)</f>
        <v>0</v>
      </c>
      <c r="J98" s="45">
        <f>COUNTIF('Liste des épreuves'!$F$8:$F$349,'Tableau des médailles'!$H98)</f>
        <v>0</v>
      </c>
      <c r="K98" s="45">
        <f>COUNTIF('Liste des épreuves'!$G$8:$G$349,'Tableau des médailles'!$H98)+COUNTIF('Liste des épreuves'!$H$8:$H$349,'Tableau des médailles'!$H98)</f>
        <v>0</v>
      </c>
      <c r="L98" s="4">
        <v>89</v>
      </c>
      <c r="M98" s="68">
        <f t="shared" si="20"/>
        <v>1.1108900000000002</v>
      </c>
      <c r="N98" s="48">
        <f t="shared" si="22"/>
        <v>1</v>
      </c>
      <c r="O98" s="44" t="str">
        <f t="shared" si="23"/>
        <v>Islande</v>
      </c>
      <c r="P98" s="45">
        <f t="shared" si="24"/>
        <v>0</v>
      </c>
      <c r="Q98" s="45">
        <f t="shared" si="25"/>
        <v>0</v>
      </c>
      <c r="R98" s="45">
        <f t="shared" si="26"/>
        <v>0</v>
      </c>
      <c r="S98" s="48">
        <f t="shared" si="27"/>
        <v>0</v>
      </c>
    </row>
    <row r="99" spans="1:19" x14ac:dyDescent="0.25">
      <c r="A99" s="6">
        <f t="shared" si="14"/>
        <v>1</v>
      </c>
      <c r="B99" s="6">
        <f t="shared" si="15"/>
        <v>1</v>
      </c>
      <c r="C99" s="6">
        <f t="shared" si="16"/>
        <v>1</v>
      </c>
      <c r="D99" s="4">
        <f t="shared" si="17"/>
        <v>1.1100000000000001</v>
      </c>
      <c r="E99" s="69">
        <f t="shared" si="18"/>
        <v>1.1109</v>
      </c>
      <c r="F99" s="5">
        <f t="shared" si="21"/>
        <v>1</v>
      </c>
      <c r="G99" s="5">
        <f t="shared" si="19"/>
        <v>90</v>
      </c>
      <c r="H99" s="44" t="s">
        <v>281</v>
      </c>
      <c r="I99" s="45">
        <f>COUNTIF('Liste des épreuves'!$E$8:$E$349,'Tableau des médailles'!$H99)</f>
        <v>0</v>
      </c>
      <c r="J99" s="45">
        <f>COUNTIF('Liste des épreuves'!$F$8:$F$349,'Tableau des médailles'!$H99)</f>
        <v>0</v>
      </c>
      <c r="K99" s="45">
        <f>COUNTIF('Liste des épreuves'!$G$8:$G$349,'Tableau des médailles'!$H99)+COUNTIF('Liste des épreuves'!$H$8:$H$349,'Tableau des médailles'!$H99)</f>
        <v>0</v>
      </c>
      <c r="L99" s="4">
        <v>90</v>
      </c>
      <c r="M99" s="68">
        <f t="shared" si="20"/>
        <v>1.1109</v>
      </c>
      <c r="N99" s="48">
        <f t="shared" si="22"/>
        <v>1</v>
      </c>
      <c r="O99" s="44" t="str">
        <f t="shared" si="23"/>
        <v>Israël</v>
      </c>
      <c r="P99" s="45">
        <f t="shared" si="24"/>
        <v>0</v>
      </c>
      <c r="Q99" s="45">
        <f t="shared" si="25"/>
        <v>0</v>
      </c>
      <c r="R99" s="45">
        <f t="shared" si="26"/>
        <v>0</v>
      </c>
      <c r="S99" s="48">
        <f t="shared" si="27"/>
        <v>0</v>
      </c>
    </row>
    <row r="100" spans="1:19" x14ac:dyDescent="0.25">
      <c r="A100" s="6">
        <f t="shared" si="14"/>
        <v>1</v>
      </c>
      <c r="B100" s="6">
        <f t="shared" si="15"/>
        <v>1</v>
      </c>
      <c r="C100" s="6">
        <f t="shared" si="16"/>
        <v>1</v>
      </c>
      <c r="D100" s="4">
        <f t="shared" si="17"/>
        <v>1.1100000000000001</v>
      </c>
      <c r="E100" s="69">
        <f t="shared" si="18"/>
        <v>1.1109100000000001</v>
      </c>
      <c r="F100" s="5">
        <f t="shared" si="21"/>
        <v>1</v>
      </c>
      <c r="G100" s="5">
        <f t="shared" si="19"/>
        <v>91</v>
      </c>
      <c r="H100" s="44" t="s">
        <v>332</v>
      </c>
      <c r="I100" s="45">
        <f>COUNTIF('Liste des épreuves'!$E$8:$E$349,'Tableau des médailles'!$H100)</f>
        <v>0</v>
      </c>
      <c r="J100" s="45">
        <f>COUNTIF('Liste des épreuves'!$F$8:$F$349,'Tableau des médailles'!$H100)</f>
        <v>0</v>
      </c>
      <c r="K100" s="45">
        <f>COUNTIF('Liste des épreuves'!$G$8:$G$349,'Tableau des médailles'!$H100)+COUNTIF('Liste des épreuves'!$H$8:$H$349,'Tableau des médailles'!$H100)</f>
        <v>0</v>
      </c>
      <c r="L100" s="4">
        <v>91</v>
      </c>
      <c r="M100" s="68">
        <f t="shared" si="20"/>
        <v>1.1109100000000001</v>
      </c>
      <c r="N100" s="48">
        <f t="shared" si="22"/>
        <v>1</v>
      </c>
      <c r="O100" s="44" t="str">
        <f t="shared" si="23"/>
        <v>Italie</v>
      </c>
      <c r="P100" s="45">
        <f t="shared" si="24"/>
        <v>0</v>
      </c>
      <c r="Q100" s="45">
        <f t="shared" si="25"/>
        <v>0</v>
      </c>
      <c r="R100" s="45">
        <f t="shared" si="26"/>
        <v>0</v>
      </c>
      <c r="S100" s="48">
        <f t="shared" si="27"/>
        <v>0</v>
      </c>
    </row>
    <row r="101" spans="1:19" x14ac:dyDescent="0.25">
      <c r="A101" s="6">
        <f t="shared" si="14"/>
        <v>1</v>
      </c>
      <c r="B101" s="6">
        <f t="shared" si="15"/>
        <v>1</v>
      </c>
      <c r="C101" s="6">
        <f t="shared" si="16"/>
        <v>1</v>
      </c>
      <c r="D101" s="4">
        <f t="shared" si="17"/>
        <v>1.1100000000000001</v>
      </c>
      <c r="E101" s="69">
        <f t="shared" si="18"/>
        <v>1.1109200000000001</v>
      </c>
      <c r="F101" s="5">
        <f t="shared" si="21"/>
        <v>1</v>
      </c>
      <c r="G101" s="5">
        <f t="shared" si="19"/>
        <v>92</v>
      </c>
      <c r="H101" s="44" t="s">
        <v>250</v>
      </c>
      <c r="I101" s="45">
        <f>COUNTIF('Liste des épreuves'!$E$8:$E$349,'Tableau des médailles'!$H101)</f>
        <v>0</v>
      </c>
      <c r="J101" s="45">
        <f>COUNTIF('Liste des épreuves'!$F$8:$F$349,'Tableau des médailles'!$H101)</f>
        <v>0</v>
      </c>
      <c r="K101" s="45">
        <f>COUNTIF('Liste des épreuves'!$G$8:$G$349,'Tableau des médailles'!$H101)+COUNTIF('Liste des épreuves'!$H$8:$H$349,'Tableau des médailles'!$H101)</f>
        <v>0</v>
      </c>
      <c r="L101" s="4">
        <v>92</v>
      </c>
      <c r="M101" s="68">
        <f t="shared" si="20"/>
        <v>1.1109200000000001</v>
      </c>
      <c r="N101" s="48">
        <f t="shared" si="22"/>
        <v>1</v>
      </c>
      <c r="O101" s="44" t="str">
        <f t="shared" si="23"/>
        <v>Jamaïque</v>
      </c>
      <c r="P101" s="45">
        <f t="shared" si="24"/>
        <v>0</v>
      </c>
      <c r="Q101" s="45">
        <f t="shared" si="25"/>
        <v>0</v>
      </c>
      <c r="R101" s="45">
        <f t="shared" si="26"/>
        <v>0</v>
      </c>
      <c r="S101" s="48">
        <f t="shared" si="27"/>
        <v>0</v>
      </c>
    </row>
    <row r="102" spans="1:19" x14ac:dyDescent="0.25">
      <c r="A102" s="6">
        <f t="shared" si="14"/>
        <v>1</v>
      </c>
      <c r="B102" s="6">
        <f t="shared" si="15"/>
        <v>1</v>
      </c>
      <c r="C102" s="6">
        <f t="shared" si="16"/>
        <v>1</v>
      </c>
      <c r="D102" s="4">
        <f t="shared" si="17"/>
        <v>1.1100000000000001</v>
      </c>
      <c r="E102" s="69">
        <f t="shared" si="18"/>
        <v>1.1109300000000002</v>
      </c>
      <c r="F102" s="5">
        <f t="shared" si="21"/>
        <v>1</v>
      </c>
      <c r="G102" s="5">
        <f t="shared" si="19"/>
        <v>93</v>
      </c>
      <c r="H102" s="44" t="s">
        <v>282</v>
      </c>
      <c r="I102" s="45">
        <f>COUNTIF('Liste des épreuves'!$E$8:$E$349,'Tableau des médailles'!$H102)</f>
        <v>0</v>
      </c>
      <c r="J102" s="45">
        <f>COUNTIF('Liste des épreuves'!$F$8:$F$349,'Tableau des médailles'!$H102)</f>
        <v>0</v>
      </c>
      <c r="K102" s="45">
        <f>COUNTIF('Liste des épreuves'!$G$8:$G$349,'Tableau des médailles'!$H102)+COUNTIF('Liste des épreuves'!$H$8:$H$349,'Tableau des médailles'!$H102)</f>
        <v>0</v>
      </c>
      <c r="L102" s="4">
        <v>93</v>
      </c>
      <c r="M102" s="68">
        <f t="shared" si="20"/>
        <v>1.1109300000000002</v>
      </c>
      <c r="N102" s="48">
        <f t="shared" si="22"/>
        <v>1</v>
      </c>
      <c r="O102" s="44" t="str">
        <f t="shared" si="23"/>
        <v>Japon</v>
      </c>
      <c r="P102" s="45">
        <f t="shared" si="24"/>
        <v>0</v>
      </c>
      <c r="Q102" s="45">
        <f t="shared" si="25"/>
        <v>0</v>
      </c>
      <c r="R102" s="45">
        <f t="shared" si="26"/>
        <v>0</v>
      </c>
      <c r="S102" s="48">
        <f t="shared" si="27"/>
        <v>0</v>
      </c>
    </row>
    <row r="103" spans="1:19" x14ac:dyDescent="0.25">
      <c r="A103" s="6">
        <f t="shared" si="14"/>
        <v>1</v>
      </c>
      <c r="B103" s="6">
        <f t="shared" si="15"/>
        <v>1</v>
      </c>
      <c r="C103" s="6">
        <f t="shared" si="16"/>
        <v>1</v>
      </c>
      <c r="D103" s="4">
        <f t="shared" si="17"/>
        <v>1.1100000000000001</v>
      </c>
      <c r="E103" s="69">
        <f t="shared" si="18"/>
        <v>1.11094</v>
      </c>
      <c r="F103" s="5">
        <f t="shared" si="21"/>
        <v>1</v>
      </c>
      <c r="G103" s="5">
        <f t="shared" si="19"/>
        <v>94</v>
      </c>
      <c r="H103" s="44" t="s">
        <v>283</v>
      </c>
      <c r="I103" s="45">
        <f>COUNTIF('Liste des épreuves'!$E$8:$E$349,'Tableau des médailles'!$H103)</f>
        <v>0</v>
      </c>
      <c r="J103" s="45">
        <f>COUNTIF('Liste des épreuves'!$F$8:$F$349,'Tableau des médailles'!$H103)</f>
        <v>0</v>
      </c>
      <c r="K103" s="45">
        <f>COUNTIF('Liste des épreuves'!$G$8:$G$349,'Tableau des médailles'!$H103)+COUNTIF('Liste des épreuves'!$H$8:$H$349,'Tableau des médailles'!$H103)</f>
        <v>0</v>
      </c>
      <c r="L103" s="4">
        <v>94</v>
      </c>
      <c r="M103" s="68">
        <f t="shared" si="20"/>
        <v>1.11094</v>
      </c>
      <c r="N103" s="48">
        <f t="shared" si="22"/>
        <v>1</v>
      </c>
      <c r="O103" s="44" t="str">
        <f t="shared" si="23"/>
        <v>Jordanie</v>
      </c>
      <c r="P103" s="45">
        <f t="shared" si="24"/>
        <v>0</v>
      </c>
      <c r="Q103" s="45">
        <f t="shared" si="25"/>
        <v>0</v>
      </c>
      <c r="R103" s="45">
        <f t="shared" si="26"/>
        <v>0</v>
      </c>
      <c r="S103" s="48">
        <f t="shared" si="27"/>
        <v>0</v>
      </c>
    </row>
    <row r="104" spans="1:19" x14ac:dyDescent="0.25">
      <c r="A104" s="6">
        <f t="shared" si="14"/>
        <v>1</v>
      </c>
      <c r="B104" s="6">
        <f t="shared" si="15"/>
        <v>1</v>
      </c>
      <c r="C104" s="6">
        <f t="shared" si="16"/>
        <v>1</v>
      </c>
      <c r="D104" s="4">
        <f t="shared" si="17"/>
        <v>1.1100000000000001</v>
      </c>
      <c r="E104" s="69">
        <f t="shared" si="18"/>
        <v>1.1109500000000001</v>
      </c>
      <c r="F104" s="5">
        <f t="shared" si="21"/>
        <v>1</v>
      </c>
      <c r="G104" s="5">
        <f t="shared" si="19"/>
        <v>95</v>
      </c>
      <c r="H104" s="44" t="s">
        <v>284</v>
      </c>
      <c r="I104" s="45">
        <f>COUNTIF('Liste des épreuves'!$E$8:$E$349,'Tableau des médailles'!$H104)</f>
        <v>0</v>
      </c>
      <c r="J104" s="45">
        <f>COUNTIF('Liste des épreuves'!$F$8:$F$349,'Tableau des médailles'!$H104)</f>
        <v>0</v>
      </c>
      <c r="K104" s="45">
        <f>COUNTIF('Liste des épreuves'!$G$8:$G$349,'Tableau des médailles'!$H104)+COUNTIF('Liste des épreuves'!$H$8:$H$349,'Tableau des médailles'!$H104)</f>
        <v>0</v>
      </c>
      <c r="L104" s="4">
        <v>95</v>
      </c>
      <c r="M104" s="68">
        <f t="shared" si="20"/>
        <v>1.1109500000000001</v>
      </c>
      <c r="N104" s="48">
        <f t="shared" si="22"/>
        <v>1</v>
      </c>
      <c r="O104" s="44" t="str">
        <f t="shared" si="23"/>
        <v>Kazakhstan</v>
      </c>
      <c r="P104" s="45">
        <f t="shared" si="24"/>
        <v>0</v>
      </c>
      <c r="Q104" s="45">
        <f t="shared" si="25"/>
        <v>0</v>
      </c>
      <c r="R104" s="45">
        <f t="shared" si="26"/>
        <v>0</v>
      </c>
      <c r="S104" s="48">
        <f t="shared" si="27"/>
        <v>0</v>
      </c>
    </row>
    <row r="105" spans="1:19" x14ac:dyDescent="0.25">
      <c r="A105" s="6">
        <f t="shared" si="14"/>
        <v>1</v>
      </c>
      <c r="B105" s="6">
        <f t="shared" si="15"/>
        <v>1</v>
      </c>
      <c r="C105" s="6">
        <f t="shared" si="16"/>
        <v>1</v>
      </c>
      <c r="D105" s="4">
        <f t="shared" si="17"/>
        <v>1.1100000000000001</v>
      </c>
      <c r="E105" s="69">
        <f t="shared" si="18"/>
        <v>1.1109600000000002</v>
      </c>
      <c r="F105" s="5">
        <f t="shared" si="21"/>
        <v>1</v>
      </c>
      <c r="G105" s="5">
        <f t="shared" si="19"/>
        <v>96</v>
      </c>
      <c r="H105" s="44" t="s">
        <v>193</v>
      </c>
      <c r="I105" s="45">
        <f>COUNTIF('Liste des épreuves'!$E$8:$E$349,'Tableau des médailles'!$H105)</f>
        <v>0</v>
      </c>
      <c r="J105" s="45">
        <f>COUNTIF('Liste des épreuves'!$F$8:$F$349,'Tableau des médailles'!$H105)</f>
        <v>0</v>
      </c>
      <c r="K105" s="45">
        <f>COUNTIF('Liste des épreuves'!$G$8:$G$349,'Tableau des médailles'!$H105)+COUNTIF('Liste des épreuves'!$H$8:$H$349,'Tableau des médailles'!$H105)</f>
        <v>0</v>
      </c>
      <c r="L105" s="4">
        <v>96</v>
      </c>
      <c r="M105" s="68">
        <f t="shared" si="20"/>
        <v>1.1109600000000002</v>
      </c>
      <c r="N105" s="48">
        <f t="shared" si="22"/>
        <v>1</v>
      </c>
      <c r="O105" s="44" t="str">
        <f t="shared" si="23"/>
        <v>Kenya</v>
      </c>
      <c r="P105" s="45">
        <f t="shared" si="24"/>
        <v>0</v>
      </c>
      <c r="Q105" s="45">
        <f t="shared" si="25"/>
        <v>0</v>
      </c>
      <c r="R105" s="45">
        <f t="shared" si="26"/>
        <v>0</v>
      </c>
      <c r="S105" s="48">
        <f t="shared" si="27"/>
        <v>0</v>
      </c>
    </row>
    <row r="106" spans="1:19" x14ac:dyDescent="0.25">
      <c r="A106" s="6">
        <f t="shared" si="14"/>
        <v>1</v>
      </c>
      <c r="B106" s="6">
        <f t="shared" si="15"/>
        <v>1</v>
      </c>
      <c r="C106" s="6">
        <f t="shared" si="16"/>
        <v>1</v>
      </c>
      <c r="D106" s="4">
        <f t="shared" si="17"/>
        <v>1.1100000000000001</v>
      </c>
      <c r="E106" s="69">
        <f t="shared" si="18"/>
        <v>1.11097</v>
      </c>
      <c r="F106" s="5">
        <f t="shared" si="21"/>
        <v>1</v>
      </c>
      <c r="G106" s="5">
        <f t="shared" si="19"/>
        <v>97</v>
      </c>
      <c r="H106" s="44" t="s">
        <v>285</v>
      </c>
      <c r="I106" s="45">
        <f>COUNTIF('Liste des épreuves'!$E$8:$E$349,'Tableau des médailles'!$H106)</f>
        <v>0</v>
      </c>
      <c r="J106" s="45">
        <f>COUNTIF('Liste des épreuves'!$F$8:$F$349,'Tableau des médailles'!$H106)</f>
        <v>0</v>
      </c>
      <c r="K106" s="45">
        <f>COUNTIF('Liste des épreuves'!$G$8:$G$349,'Tableau des médailles'!$H106)+COUNTIF('Liste des épreuves'!$H$8:$H$349,'Tableau des médailles'!$H106)</f>
        <v>0</v>
      </c>
      <c r="L106" s="4">
        <v>97</v>
      </c>
      <c r="M106" s="68">
        <f t="shared" si="20"/>
        <v>1.11097</v>
      </c>
      <c r="N106" s="48">
        <f t="shared" si="22"/>
        <v>1</v>
      </c>
      <c r="O106" s="44" t="str">
        <f t="shared" si="23"/>
        <v>Kirghizistan</v>
      </c>
      <c r="P106" s="45">
        <f t="shared" si="24"/>
        <v>0</v>
      </c>
      <c r="Q106" s="45">
        <f t="shared" si="25"/>
        <v>0</v>
      </c>
      <c r="R106" s="45">
        <f t="shared" si="26"/>
        <v>0</v>
      </c>
      <c r="S106" s="48">
        <f t="shared" si="27"/>
        <v>0</v>
      </c>
    </row>
    <row r="107" spans="1:19" x14ac:dyDescent="0.25">
      <c r="A107" s="6">
        <f t="shared" si="14"/>
        <v>1</v>
      </c>
      <c r="B107" s="6">
        <f t="shared" si="15"/>
        <v>1</v>
      </c>
      <c r="C107" s="6">
        <f t="shared" si="16"/>
        <v>1</v>
      </c>
      <c r="D107" s="4">
        <f t="shared" si="17"/>
        <v>1.1100000000000001</v>
      </c>
      <c r="E107" s="69">
        <f t="shared" si="18"/>
        <v>1.1109800000000001</v>
      </c>
      <c r="F107" s="5">
        <f t="shared" si="21"/>
        <v>1</v>
      </c>
      <c r="G107" s="5">
        <f t="shared" si="19"/>
        <v>98</v>
      </c>
      <c r="H107" s="44" t="s">
        <v>362</v>
      </c>
      <c r="I107" s="45">
        <f>COUNTIF('Liste des épreuves'!$E$8:$E$349,'Tableau des médailles'!$H107)</f>
        <v>0</v>
      </c>
      <c r="J107" s="45">
        <f>COUNTIF('Liste des épreuves'!$F$8:$F$349,'Tableau des médailles'!$H107)</f>
        <v>0</v>
      </c>
      <c r="K107" s="45">
        <f>COUNTIF('Liste des épreuves'!$G$8:$G$349,'Tableau des médailles'!$H107)+COUNTIF('Liste des épreuves'!$H$8:$H$349,'Tableau des médailles'!$H107)</f>
        <v>0</v>
      </c>
      <c r="L107" s="4">
        <v>98</v>
      </c>
      <c r="M107" s="68">
        <f t="shared" si="20"/>
        <v>1.1109800000000001</v>
      </c>
      <c r="N107" s="48">
        <f t="shared" si="22"/>
        <v>1</v>
      </c>
      <c r="O107" s="44" t="str">
        <f t="shared" si="23"/>
        <v>Kiribati</v>
      </c>
      <c r="P107" s="45">
        <f t="shared" si="24"/>
        <v>0</v>
      </c>
      <c r="Q107" s="45">
        <f t="shared" si="25"/>
        <v>0</v>
      </c>
      <c r="R107" s="45">
        <f t="shared" si="26"/>
        <v>0</v>
      </c>
      <c r="S107" s="48">
        <f t="shared" si="27"/>
        <v>0</v>
      </c>
    </row>
    <row r="108" spans="1:19" x14ac:dyDescent="0.25">
      <c r="A108" s="6">
        <f t="shared" si="14"/>
        <v>1</v>
      </c>
      <c r="B108" s="6">
        <f t="shared" si="15"/>
        <v>1</v>
      </c>
      <c r="C108" s="6">
        <f t="shared" si="16"/>
        <v>1</v>
      </c>
      <c r="D108" s="4">
        <f t="shared" si="17"/>
        <v>1.1100000000000001</v>
      </c>
      <c r="E108" s="69">
        <f t="shared" si="18"/>
        <v>1.1109900000000001</v>
      </c>
      <c r="F108" s="5">
        <f t="shared" si="21"/>
        <v>1</v>
      </c>
      <c r="G108" s="5">
        <f t="shared" si="19"/>
        <v>99</v>
      </c>
      <c r="H108" s="44" t="s">
        <v>333</v>
      </c>
      <c r="I108" s="45">
        <f>COUNTIF('Liste des épreuves'!$E$8:$E$349,'Tableau des médailles'!$H108)</f>
        <v>0</v>
      </c>
      <c r="J108" s="45">
        <f>COUNTIF('Liste des épreuves'!$F$8:$F$349,'Tableau des médailles'!$H108)</f>
        <v>0</v>
      </c>
      <c r="K108" s="45">
        <f>COUNTIF('Liste des épreuves'!$G$8:$G$349,'Tableau des médailles'!$H108)+COUNTIF('Liste des épreuves'!$H$8:$H$349,'Tableau des médailles'!$H108)</f>
        <v>0</v>
      </c>
      <c r="L108" s="4">
        <v>99</v>
      </c>
      <c r="M108" s="68">
        <f t="shared" si="20"/>
        <v>1.1109900000000001</v>
      </c>
      <c r="N108" s="48">
        <f t="shared" si="22"/>
        <v>1</v>
      </c>
      <c r="O108" s="44" t="str">
        <f t="shared" si="23"/>
        <v>Kosovo</v>
      </c>
      <c r="P108" s="45">
        <f t="shared" si="24"/>
        <v>0</v>
      </c>
      <c r="Q108" s="45">
        <f t="shared" si="25"/>
        <v>0</v>
      </c>
      <c r="R108" s="45">
        <f t="shared" si="26"/>
        <v>0</v>
      </c>
      <c r="S108" s="48">
        <f t="shared" si="27"/>
        <v>0</v>
      </c>
    </row>
    <row r="109" spans="1:19" x14ac:dyDescent="0.25">
      <c r="A109" s="6">
        <f t="shared" si="14"/>
        <v>1</v>
      </c>
      <c r="B109" s="6">
        <f t="shared" si="15"/>
        <v>1</v>
      </c>
      <c r="C109" s="6">
        <f t="shared" si="16"/>
        <v>1</v>
      </c>
      <c r="D109" s="4">
        <f t="shared" si="17"/>
        <v>1.1100000000000001</v>
      </c>
      <c r="E109" s="69">
        <f t="shared" si="18"/>
        <v>1.111</v>
      </c>
      <c r="F109" s="5">
        <f t="shared" si="21"/>
        <v>1</v>
      </c>
      <c r="G109" s="5">
        <f t="shared" si="19"/>
        <v>100</v>
      </c>
      <c r="H109" s="44" t="s">
        <v>286</v>
      </c>
      <c r="I109" s="45">
        <f>COUNTIF('Liste des épreuves'!$E$8:$E$349,'Tableau des médailles'!$H109)</f>
        <v>0</v>
      </c>
      <c r="J109" s="45">
        <f>COUNTIF('Liste des épreuves'!$F$8:$F$349,'Tableau des médailles'!$H109)</f>
        <v>0</v>
      </c>
      <c r="K109" s="45">
        <f>COUNTIF('Liste des épreuves'!$G$8:$G$349,'Tableau des médailles'!$H109)+COUNTIF('Liste des épreuves'!$H$8:$H$349,'Tableau des médailles'!$H109)</f>
        <v>0</v>
      </c>
      <c r="L109" s="4">
        <v>100</v>
      </c>
      <c r="M109" s="68">
        <f t="shared" si="20"/>
        <v>1.111</v>
      </c>
      <c r="N109" s="48">
        <f t="shared" si="22"/>
        <v>1</v>
      </c>
      <c r="O109" s="44" t="str">
        <f t="shared" si="23"/>
        <v>Koweït</v>
      </c>
      <c r="P109" s="45">
        <f t="shared" si="24"/>
        <v>0</v>
      </c>
      <c r="Q109" s="45">
        <f t="shared" si="25"/>
        <v>0</v>
      </c>
      <c r="R109" s="45">
        <f t="shared" si="26"/>
        <v>0</v>
      </c>
      <c r="S109" s="48">
        <f t="shared" si="27"/>
        <v>0</v>
      </c>
    </row>
    <row r="110" spans="1:19" x14ac:dyDescent="0.25">
      <c r="A110" s="6">
        <f t="shared" si="14"/>
        <v>1</v>
      </c>
      <c r="B110" s="6">
        <f t="shared" si="15"/>
        <v>1</v>
      </c>
      <c r="C110" s="6">
        <f t="shared" si="16"/>
        <v>1</v>
      </c>
      <c r="D110" s="4">
        <f t="shared" si="17"/>
        <v>1.1100000000000001</v>
      </c>
      <c r="E110" s="69">
        <f t="shared" si="18"/>
        <v>1.1110100000000001</v>
      </c>
      <c r="F110" s="5">
        <f t="shared" si="21"/>
        <v>1</v>
      </c>
      <c r="G110" s="5">
        <f t="shared" si="19"/>
        <v>101</v>
      </c>
      <c r="H110" s="44" t="s">
        <v>287</v>
      </c>
      <c r="I110" s="45">
        <f>COUNTIF('Liste des épreuves'!$E$8:$E$349,'Tableau des médailles'!$H110)</f>
        <v>0</v>
      </c>
      <c r="J110" s="45">
        <f>COUNTIF('Liste des épreuves'!$F$8:$F$349,'Tableau des médailles'!$H110)</f>
        <v>0</v>
      </c>
      <c r="K110" s="45">
        <f>COUNTIF('Liste des épreuves'!$G$8:$G$349,'Tableau des médailles'!$H110)+COUNTIF('Liste des épreuves'!$H$8:$H$349,'Tableau des médailles'!$H110)</f>
        <v>0</v>
      </c>
      <c r="L110" s="4">
        <v>101</v>
      </c>
      <c r="M110" s="68">
        <f t="shared" si="20"/>
        <v>1.1110100000000001</v>
      </c>
      <c r="N110" s="48">
        <f t="shared" si="22"/>
        <v>1</v>
      </c>
      <c r="O110" s="44" t="str">
        <f t="shared" si="23"/>
        <v>Laos</v>
      </c>
      <c r="P110" s="45">
        <f t="shared" si="24"/>
        <v>0</v>
      </c>
      <c r="Q110" s="45">
        <f t="shared" si="25"/>
        <v>0</v>
      </c>
      <c r="R110" s="45">
        <f t="shared" si="26"/>
        <v>0</v>
      </c>
      <c r="S110" s="48">
        <f t="shared" si="27"/>
        <v>0</v>
      </c>
    </row>
    <row r="111" spans="1:19" x14ac:dyDescent="0.25">
      <c r="A111" s="6">
        <f t="shared" si="14"/>
        <v>1</v>
      </c>
      <c r="B111" s="6">
        <f t="shared" si="15"/>
        <v>1</v>
      </c>
      <c r="C111" s="6">
        <f t="shared" si="16"/>
        <v>1</v>
      </c>
      <c r="D111" s="4">
        <f t="shared" si="17"/>
        <v>1.1100000000000001</v>
      </c>
      <c r="E111" s="69">
        <f t="shared" si="18"/>
        <v>1.1110200000000001</v>
      </c>
      <c r="F111" s="5">
        <f t="shared" si="21"/>
        <v>1</v>
      </c>
      <c r="G111" s="5">
        <f t="shared" si="19"/>
        <v>102</v>
      </c>
      <c r="H111" s="44" t="s">
        <v>194</v>
      </c>
      <c r="I111" s="45">
        <f>COUNTIF('Liste des épreuves'!$E$8:$E$349,'Tableau des médailles'!$H111)</f>
        <v>0</v>
      </c>
      <c r="J111" s="45">
        <f>COUNTIF('Liste des épreuves'!$F$8:$F$349,'Tableau des médailles'!$H111)</f>
        <v>0</v>
      </c>
      <c r="K111" s="45">
        <f>COUNTIF('Liste des épreuves'!$G$8:$G$349,'Tableau des médailles'!$H111)+COUNTIF('Liste des épreuves'!$H$8:$H$349,'Tableau des médailles'!$H111)</f>
        <v>0</v>
      </c>
      <c r="L111" s="4">
        <v>102</v>
      </c>
      <c r="M111" s="68">
        <f t="shared" si="20"/>
        <v>1.1110200000000001</v>
      </c>
      <c r="N111" s="48">
        <f t="shared" si="22"/>
        <v>1</v>
      </c>
      <c r="O111" s="44" t="str">
        <f t="shared" si="23"/>
        <v>Lesotho</v>
      </c>
      <c r="P111" s="45">
        <f t="shared" si="24"/>
        <v>0</v>
      </c>
      <c r="Q111" s="45">
        <f t="shared" si="25"/>
        <v>0</v>
      </c>
      <c r="R111" s="45">
        <f t="shared" si="26"/>
        <v>0</v>
      </c>
      <c r="S111" s="48">
        <f t="shared" si="27"/>
        <v>0</v>
      </c>
    </row>
    <row r="112" spans="1:19" x14ac:dyDescent="0.25">
      <c r="A112" s="6">
        <f t="shared" si="14"/>
        <v>1</v>
      </c>
      <c r="B112" s="6">
        <f t="shared" si="15"/>
        <v>1</v>
      </c>
      <c r="C112" s="6">
        <f t="shared" si="16"/>
        <v>1</v>
      </c>
      <c r="D112" s="4">
        <f t="shared" si="17"/>
        <v>1.1100000000000001</v>
      </c>
      <c r="E112" s="69">
        <f t="shared" si="18"/>
        <v>1.1110300000000002</v>
      </c>
      <c r="F112" s="5">
        <f t="shared" si="21"/>
        <v>1</v>
      </c>
      <c r="G112" s="5">
        <f t="shared" si="19"/>
        <v>103</v>
      </c>
      <c r="H112" s="44" t="s">
        <v>334</v>
      </c>
      <c r="I112" s="45">
        <f>COUNTIF('Liste des épreuves'!$E$8:$E$349,'Tableau des médailles'!$H112)</f>
        <v>0</v>
      </c>
      <c r="J112" s="45">
        <f>COUNTIF('Liste des épreuves'!$F$8:$F$349,'Tableau des médailles'!$H112)</f>
        <v>0</v>
      </c>
      <c r="K112" s="45">
        <f>COUNTIF('Liste des épreuves'!$G$8:$G$349,'Tableau des médailles'!$H112)+COUNTIF('Liste des épreuves'!$H$8:$H$349,'Tableau des médailles'!$H112)</f>
        <v>0</v>
      </c>
      <c r="L112" s="4">
        <v>103</v>
      </c>
      <c r="M112" s="68">
        <f t="shared" si="20"/>
        <v>1.1110300000000002</v>
      </c>
      <c r="N112" s="48">
        <f t="shared" si="22"/>
        <v>1</v>
      </c>
      <c r="O112" s="44" t="str">
        <f t="shared" si="23"/>
        <v>Lettonie</v>
      </c>
      <c r="P112" s="45">
        <f t="shared" si="24"/>
        <v>0</v>
      </c>
      <c r="Q112" s="45">
        <f t="shared" si="25"/>
        <v>0</v>
      </c>
      <c r="R112" s="45">
        <f t="shared" si="26"/>
        <v>0</v>
      </c>
      <c r="S112" s="48">
        <f t="shared" si="27"/>
        <v>0</v>
      </c>
    </row>
    <row r="113" spans="1:19" x14ac:dyDescent="0.25">
      <c r="A113" s="6">
        <f t="shared" si="14"/>
        <v>1</v>
      </c>
      <c r="B113" s="6">
        <f t="shared" si="15"/>
        <v>1</v>
      </c>
      <c r="C113" s="6">
        <f t="shared" si="16"/>
        <v>1</v>
      </c>
      <c r="D113" s="4">
        <f t="shared" si="17"/>
        <v>1.1100000000000001</v>
      </c>
      <c r="E113" s="69">
        <f t="shared" si="18"/>
        <v>1.11104</v>
      </c>
      <c r="F113" s="5">
        <f t="shared" si="21"/>
        <v>1</v>
      </c>
      <c r="G113" s="5">
        <f t="shared" si="19"/>
        <v>104</v>
      </c>
      <c r="H113" s="44" t="s">
        <v>288</v>
      </c>
      <c r="I113" s="45">
        <f>COUNTIF('Liste des épreuves'!$E$8:$E$349,'Tableau des médailles'!$H113)</f>
        <v>0</v>
      </c>
      <c r="J113" s="45">
        <f>COUNTIF('Liste des épreuves'!$F$8:$F$349,'Tableau des médailles'!$H113)</f>
        <v>0</v>
      </c>
      <c r="K113" s="45">
        <f>COUNTIF('Liste des épreuves'!$G$8:$G$349,'Tableau des médailles'!$H113)+COUNTIF('Liste des épreuves'!$H$8:$H$349,'Tableau des médailles'!$H113)</f>
        <v>0</v>
      </c>
      <c r="L113" s="4">
        <v>104</v>
      </c>
      <c r="M113" s="68">
        <f t="shared" si="20"/>
        <v>1.11104</v>
      </c>
      <c r="N113" s="48">
        <f t="shared" si="22"/>
        <v>1</v>
      </c>
      <c r="O113" s="44" t="str">
        <f t="shared" si="23"/>
        <v>Liban</v>
      </c>
      <c r="P113" s="45">
        <f t="shared" si="24"/>
        <v>0</v>
      </c>
      <c r="Q113" s="45">
        <f t="shared" si="25"/>
        <v>0</v>
      </c>
      <c r="R113" s="45">
        <f t="shared" si="26"/>
        <v>0</v>
      </c>
      <c r="S113" s="48">
        <f t="shared" si="27"/>
        <v>0</v>
      </c>
    </row>
    <row r="114" spans="1:19" x14ac:dyDescent="0.25">
      <c r="A114" s="6">
        <f t="shared" si="14"/>
        <v>1</v>
      </c>
      <c r="B114" s="6">
        <f t="shared" si="15"/>
        <v>1</v>
      </c>
      <c r="C114" s="6">
        <f t="shared" si="16"/>
        <v>1</v>
      </c>
      <c r="D114" s="4">
        <f t="shared" si="17"/>
        <v>1.1100000000000001</v>
      </c>
      <c r="E114" s="69">
        <f t="shared" si="18"/>
        <v>1.1110500000000001</v>
      </c>
      <c r="F114" s="5">
        <f t="shared" si="21"/>
        <v>1</v>
      </c>
      <c r="G114" s="5">
        <f t="shared" si="19"/>
        <v>105</v>
      </c>
      <c r="H114" s="44" t="s">
        <v>195</v>
      </c>
      <c r="I114" s="45">
        <f>COUNTIF('Liste des épreuves'!$E$8:$E$349,'Tableau des médailles'!$H114)</f>
        <v>0</v>
      </c>
      <c r="J114" s="45">
        <f>COUNTIF('Liste des épreuves'!$F$8:$F$349,'Tableau des médailles'!$H114)</f>
        <v>0</v>
      </c>
      <c r="K114" s="45">
        <f>COUNTIF('Liste des épreuves'!$G$8:$G$349,'Tableau des médailles'!$H114)+COUNTIF('Liste des épreuves'!$H$8:$H$349,'Tableau des médailles'!$H114)</f>
        <v>0</v>
      </c>
      <c r="L114" s="4">
        <v>105</v>
      </c>
      <c r="M114" s="68">
        <f t="shared" si="20"/>
        <v>1.1110500000000001</v>
      </c>
      <c r="N114" s="48">
        <f t="shared" si="22"/>
        <v>1</v>
      </c>
      <c r="O114" s="44" t="str">
        <f t="shared" si="23"/>
        <v>Liberia</v>
      </c>
      <c r="P114" s="45">
        <f t="shared" si="24"/>
        <v>0</v>
      </c>
      <c r="Q114" s="45">
        <f t="shared" si="25"/>
        <v>0</v>
      </c>
      <c r="R114" s="45">
        <f t="shared" si="26"/>
        <v>0</v>
      </c>
      <c r="S114" s="48">
        <f t="shared" si="27"/>
        <v>0</v>
      </c>
    </row>
    <row r="115" spans="1:19" x14ac:dyDescent="0.25">
      <c r="A115" s="6">
        <f t="shared" si="14"/>
        <v>1</v>
      </c>
      <c r="B115" s="6">
        <f t="shared" si="15"/>
        <v>1</v>
      </c>
      <c r="C115" s="6">
        <f t="shared" si="16"/>
        <v>1</v>
      </c>
      <c r="D115" s="4">
        <f t="shared" si="17"/>
        <v>1.1100000000000001</v>
      </c>
      <c r="E115" s="69">
        <f t="shared" si="18"/>
        <v>1.1110600000000002</v>
      </c>
      <c r="F115" s="5">
        <f t="shared" si="21"/>
        <v>1</v>
      </c>
      <c r="G115" s="5">
        <f t="shared" si="19"/>
        <v>106</v>
      </c>
      <c r="H115" s="44" t="s">
        <v>196</v>
      </c>
      <c r="I115" s="45">
        <f>COUNTIF('Liste des épreuves'!$E$8:$E$349,'Tableau des médailles'!$H115)</f>
        <v>0</v>
      </c>
      <c r="J115" s="45">
        <f>COUNTIF('Liste des épreuves'!$F$8:$F$349,'Tableau des médailles'!$H115)</f>
        <v>0</v>
      </c>
      <c r="K115" s="45">
        <f>COUNTIF('Liste des épreuves'!$G$8:$G$349,'Tableau des médailles'!$H115)+COUNTIF('Liste des épreuves'!$H$8:$H$349,'Tableau des médailles'!$H115)</f>
        <v>0</v>
      </c>
      <c r="L115" s="4">
        <v>106</v>
      </c>
      <c r="M115" s="68">
        <f t="shared" si="20"/>
        <v>1.1110600000000002</v>
      </c>
      <c r="N115" s="48">
        <f t="shared" si="22"/>
        <v>1</v>
      </c>
      <c r="O115" s="44" t="str">
        <f t="shared" si="23"/>
        <v>Libye</v>
      </c>
      <c r="P115" s="45">
        <f t="shared" si="24"/>
        <v>0</v>
      </c>
      <c r="Q115" s="45">
        <f t="shared" si="25"/>
        <v>0</v>
      </c>
      <c r="R115" s="45">
        <f t="shared" si="26"/>
        <v>0</v>
      </c>
      <c r="S115" s="48">
        <f t="shared" si="27"/>
        <v>0</v>
      </c>
    </row>
    <row r="116" spans="1:19" x14ac:dyDescent="0.25">
      <c r="A116" s="6">
        <f t="shared" si="14"/>
        <v>1</v>
      </c>
      <c r="B116" s="6">
        <f t="shared" si="15"/>
        <v>1</v>
      </c>
      <c r="C116" s="6">
        <f t="shared" si="16"/>
        <v>1</v>
      </c>
      <c r="D116" s="4">
        <f t="shared" si="17"/>
        <v>1.1100000000000001</v>
      </c>
      <c r="E116" s="69">
        <f t="shared" si="18"/>
        <v>1.11107</v>
      </c>
      <c r="F116" s="5">
        <f t="shared" si="21"/>
        <v>1</v>
      </c>
      <c r="G116" s="5">
        <f t="shared" si="19"/>
        <v>107</v>
      </c>
      <c r="H116" s="44" t="s">
        <v>335</v>
      </c>
      <c r="I116" s="45">
        <f>COUNTIF('Liste des épreuves'!$E$8:$E$349,'Tableau des médailles'!$H116)</f>
        <v>0</v>
      </c>
      <c r="J116" s="45">
        <f>COUNTIF('Liste des épreuves'!$F$8:$F$349,'Tableau des médailles'!$H116)</f>
        <v>0</v>
      </c>
      <c r="K116" s="45">
        <f>COUNTIF('Liste des épreuves'!$G$8:$G$349,'Tableau des médailles'!$H116)+COUNTIF('Liste des épreuves'!$H$8:$H$349,'Tableau des médailles'!$H116)</f>
        <v>0</v>
      </c>
      <c r="L116" s="4">
        <v>107</v>
      </c>
      <c r="M116" s="68">
        <f t="shared" si="20"/>
        <v>1.11107</v>
      </c>
      <c r="N116" s="48">
        <f t="shared" si="22"/>
        <v>1</v>
      </c>
      <c r="O116" s="44" t="str">
        <f t="shared" si="23"/>
        <v>Liechtenstein</v>
      </c>
      <c r="P116" s="45">
        <f t="shared" si="24"/>
        <v>0</v>
      </c>
      <c r="Q116" s="45">
        <f t="shared" si="25"/>
        <v>0</v>
      </c>
      <c r="R116" s="45">
        <f t="shared" si="26"/>
        <v>0</v>
      </c>
      <c r="S116" s="48">
        <f t="shared" si="27"/>
        <v>0</v>
      </c>
    </row>
    <row r="117" spans="1:19" x14ac:dyDescent="0.25">
      <c r="A117" s="6">
        <f t="shared" si="14"/>
        <v>1</v>
      </c>
      <c r="B117" s="6">
        <f t="shared" si="15"/>
        <v>1</v>
      </c>
      <c r="C117" s="6">
        <f t="shared" si="16"/>
        <v>1</v>
      </c>
      <c r="D117" s="4">
        <f t="shared" si="17"/>
        <v>1.1100000000000001</v>
      </c>
      <c r="E117" s="69">
        <f t="shared" si="18"/>
        <v>1.1110800000000001</v>
      </c>
      <c r="F117" s="5">
        <f t="shared" si="21"/>
        <v>1</v>
      </c>
      <c r="G117" s="5">
        <f t="shared" si="19"/>
        <v>108</v>
      </c>
      <c r="H117" s="44" t="s">
        <v>336</v>
      </c>
      <c r="I117" s="45">
        <f>COUNTIF('Liste des épreuves'!$E$8:$E$349,'Tableau des médailles'!$H117)</f>
        <v>0</v>
      </c>
      <c r="J117" s="45">
        <f>COUNTIF('Liste des épreuves'!$F$8:$F$349,'Tableau des médailles'!$H117)</f>
        <v>0</v>
      </c>
      <c r="K117" s="45">
        <f>COUNTIF('Liste des épreuves'!$G$8:$G$349,'Tableau des médailles'!$H117)+COUNTIF('Liste des épreuves'!$H$8:$H$349,'Tableau des médailles'!$H117)</f>
        <v>0</v>
      </c>
      <c r="L117" s="4">
        <v>108</v>
      </c>
      <c r="M117" s="68">
        <f t="shared" si="20"/>
        <v>1.1110800000000001</v>
      </c>
      <c r="N117" s="48">
        <f t="shared" si="22"/>
        <v>1</v>
      </c>
      <c r="O117" s="44" t="str">
        <f t="shared" si="23"/>
        <v>Lituanie</v>
      </c>
      <c r="P117" s="45">
        <f t="shared" si="24"/>
        <v>0</v>
      </c>
      <c r="Q117" s="45">
        <f t="shared" si="25"/>
        <v>0</v>
      </c>
      <c r="R117" s="45">
        <f t="shared" si="26"/>
        <v>0</v>
      </c>
      <c r="S117" s="48">
        <f t="shared" si="27"/>
        <v>0</v>
      </c>
    </row>
    <row r="118" spans="1:19" x14ac:dyDescent="0.25">
      <c r="A118" s="6">
        <f t="shared" si="14"/>
        <v>1</v>
      </c>
      <c r="B118" s="6">
        <f t="shared" si="15"/>
        <v>1</v>
      </c>
      <c r="C118" s="6">
        <f t="shared" si="16"/>
        <v>1</v>
      </c>
      <c r="D118" s="4">
        <f t="shared" si="17"/>
        <v>1.1100000000000001</v>
      </c>
      <c r="E118" s="69">
        <f t="shared" si="18"/>
        <v>1.1110900000000001</v>
      </c>
      <c r="F118" s="5">
        <f t="shared" si="21"/>
        <v>1</v>
      </c>
      <c r="G118" s="5">
        <f t="shared" si="19"/>
        <v>109</v>
      </c>
      <c r="H118" s="44" t="s">
        <v>337</v>
      </c>
      <c r="I118" s="45">
        <f>COUNTIF('Liste des épreuves'!$E$8:$E$349,'Tableau des médailles'!$H118)</f>
        <v>0</v>
      </c>
      <c r="J118" s="45">
        <f>COUNTIF('Liste des épreuves'!$F$8:$F$349,'Tableau des médailles'!$H118)</f>
        <v>0</v>
      </c>
      <c r="K118" s="45">
        <f>COUNTIF('Liste des épreuves'!$G$8:$G$349,'Tableau des médailles'!$H118)+COUNTIF('Liste des épreuves'!$H$8:$H$349,'Tableau des médailles'!$H118)</f>
        <v>0</v>
      </c>
      <c r="L118" s="4">
        <v>109</v>
      </c>
      <c r="M118" s="68">
        <f t="shared" si="20"/>
        <v>1.1110900000000001</v>
      </c>
      <c r="N118" s="48">
        <f t="shared" si="22"/>
        <v>1</v>
      </c>
      <c r="O118" s="44" t="str">
        <f t="shared" si="23"/>
        <v>Luxembourg</v>
      </c>
      <c r="P118" s="45">
        <f t="shared" si="24"/>
        <v>0</v>
      </c>
      <c r="Q118" s="45">
        <f t="shared" si="25"/>
        <v>0</v>
      </c>
      <c r="R118" s="45">
        <f t="shared" si="26"/>
        <v>0</v>
      </c>
      <c r="S118" s="48">
        <f t="shared" si="27"/>
        <v>0</v>
      </c>
    </row>
    <row r="119" spans="1:19" x14ac:dyDescent="0.25">
      <c r="A119" s="6">
        <f t="shared" si="14"/>
        <v>1</v>
      </c>
      <c r="B119" s="6">
        <f t="shared" si="15"/>
        <v>1</v>
      </c>
      <c r="C119" s="6">
        <f t="shared" si="16"/>
        <v>1</v>
      </c>
      <c r="D119" s="4">
        <f t="shared" si="17"/>
        <v>1.1100000000000001</v>
      </c>
      <c r="E119" s="69">
        <f t="shared" si="18"/>
        <v>1.1111000000000002</v>
      </c>
      <c r="F119" s="5">
        <f t="shared" si="21"/>
        <v>1</v>
      </c>
      <c r="G119" s="5">
        <f t="shared" si="19"/>
        <v>110</v>
      </c>
      <c r="H119" s="44" t="s">
        <v>338</v>
      </c>
      <c r="I119" s="45">
        <f>COUNTIF('Liste des épreuves'!$E$8:$E$349,'Tableau des médailles'!$H119)</f>
        <v>0</v>
      </c>
      <c r="J119" s="45">
        <f>COUNTIF('Liste des épreuves'!$F$8:$F$349,'Tableau des médailles'!$H119)</f>
        <v>0</v>
      </c>
      <c r="K119" s="45">
        <f>COUNTIF('Liste des épreuves'!$G$8:$G$349,'Tableau des médailles'!$H119)+COUNTIF('Liste des épreuves'!$H$8:$H$349,'Tableau des médailles'!$H119)</f>
        <v>0</v>
      </c>
      <c r="L119" s="4">
        <v>110</v>
      </c>
      <c r="M119" s="68">
        <f t="shared" si="20"/>
        <v>1.1111000000000002</v>
      </c>
      <c r="N119" s="48">
        <f t="shared" si="22"/>
        <v>1</v>
      </c>
      <c r="O119" s="44" t="str">
        <f t="shared" si="23"/>
        <v>Macédoine du Nord</v>
      </c>
      <c r="P119" s="45">
        <f t="shared" si="24"/>
        <v>0</v>
      </c>
      <c r="Q119" s="45">
        <f t="shared" si="25"/>
        <v>0</v>
      </c>
      <c r="R119" s="45">
        <f t="shared" si="26"/>
        <v>0</v>
      </c>
      <c r="S119" s="48">
        <f t="shared" si="27"/>
        <v>0</v>
      </c>
    </row>
    <row r="120" spans="1:19" x14ac:dyDescent="0.25">
      <c r="A120" s="6">
        <f t="shared" si="14"/>
        <v>1</v>
      </c>
      <c r="B120" s="6">
        <f t="shared" si="15"/>
        <v>1</v>
      </c>
      <c r="C120" s="6">
        <f t="shared" si="16"/>
        <v>1</v>
      </c>
      <c r="D120" s="4">
        <f t="shared" si="17"/>
        <v>1.1100000000000001</v>
      </c>
      <c r="E120" s="69">
        <f t="shared" si="18"/>
        <v>1.11111</v>
      </c>
      <c r="F120" s="5">
        <f t="shared" si="21"/>
        <v>1</v>
      </c>
      <c r="G120" s="5">
        <f t="shared" si="19"/>
        <v>111</v>
      </c>
      <c r="H120" s="44" t="s">
        <v>197</v>
      </c>
      <c r="I120" s="45">
        <f>COUNTIF('Liste des épreuves'!$E$8:$E$349,'Tableau des médailles'!$H120)</f>
        <v>0</v>
      </c>
      <c r="J120" s="45">
        <f>COUNTIF('Liste des épreuves'!$F$8:$F$349,'Tableau des médailles'!$H120)</f>
        <v>0</v>
      </c>
      <c r="K120" s="45">
        <f>COUNTIF('Liste des épreuves'!$G$8:$G$349,'Tableau des médailles'!$H120)+COUNTIF('Liste des épreuves'!$H$8:$H$349,'Tableau des médailles'!$H120)</f>
        <v>0</v>
      </c>
      <c r="L120" s="4">
        <v>111</v>
      </c>
      <c r="M120" s="68">
        <f t="shared" si="20"/>
        <v>1.11111</v>
      </c>
      <c r="N120" s="48">
        <f t="shared" si="22"/>
        <v>1</v>
      </c>
      <c r="O120" s="44" t="str">
        <f t="shared" si="23"/>
        <v>Madagascar</v>
      </c>
      <c r="P120" s="45">
        <f t="shared" si="24"/>
        <v>0</v>
      </c>
      <c r="Q120" s="45">
        <f t="shared" si="25"/>
        <v>0</v>
      </c>
      <c r="R120" s="45">
        <f t="shared" si="26"/>
        <v>0</v>
      </c>
      <c r="S120" s="48">
        <f t="shared" si="27"/>
        <v>0</v>
      </c>
    </row>
    <row r="121" spans="1:19" x14ac:dyDescent="0.25">
      <c r="A121" s="6">
        <f t="shared" si="14"/>
        <v>1</v>
      </c>
      <c r="B121" s="6">
        <f t="shared" si="15"/>
        <v>1</v>
      </c>
      <c r="C121" s="6">
        <f t="shared" si="16"/>
        <v>1</v>
      </c>
      <c r="D121" s="4">
        <f t="shared" si="17"/>
        <v>1.1100000000000001</v>
      </c>
      <c r="E121" s="69">
        <f t="shared" si="18"/>
        <v>1.1111200000000001</v>
      </c>
      <c r="F121" s="5">
        <f t="shared" si="21"/>
        <v>1</v>
      </c>
      <c r="G121" s="5">
        <f t="shared" si="19"/>
        <v>112</v>
      </c>
      <c r="H121" s="44" t="s">
        <v>289</v>
      </c>
      <c r="I121" s="45">
        <f>COUNTIF('Liste des épreuves'!$E$8:$E$349,'Tableau des médailles'!$H121)</f>
        <v>0</v>
      </c>
      <c r="J121" s="45">
        <f>COUNTIF('Liste des épreuves'!$F$8:$F$349,'Tableau des médailles'!$H121)</f>
        <v>0</v>
      </c>
      <c r="K121" s="45">
        <f>COUNTIF('Liste des épreuves'!$G$8:$G$349,'Tableau des médailles'!$H121)+COUNTIF('Liste des épreuves'!$H$8:$H$349,'Tableau des médailles'!$H121)</f>
        <v>0</v>
      </c>
      <c r="L121" s="4">
        <v>112</v>
      </c>
      <c r="M121" s="68">
        <f t="shared" si="20"/>
        <v>1.1111200000000001</v>
      </c>
      <c r="N121" s="48">
        <f t="shared" si="22"/>
        <v>1</v>
      </c>
      <c r="O121" s="44" t="str">
        <f t="shared" si="23"/>
        <v>Malaisie</v>
      </c>
      <c r="P121" s="45">
        <f t="shared" si="24"/>
        <v>0</v>
      </c>
      <c r="Q121" s="45">
        <f t="shared" si="25"/>
        <v>0</v>
      </c>
      <c r="R121" s="45">
        <f t="shared" si="26"/>
        <v>0</v>
      </c>
      <c r="S121" s="48">
        <f t="shared" si="27"/>
        <v>0</v>
      </c>
    </row>
    <row r="122" spans="1:19" x14ac:dyDescent="0.25">
      <c r="A122" s="6">
        <f t="shared" si="14"/>
        <v>1</v>
      </c>
      <c r="B122" s="6">
        <f t="shared" si="15"/>
        <v>1</v>
      </c>
      <c r="C122" s="6">
        <f t="shared" si="16"/>
        <v>1</v>
      </c>
      <c r="D122" s="4">
        <f t="shared" si="17"/>
        <v>1.1100000000000001</v>
      </c>
      <c r="E122" s="69">
        <f t="shared" si="18"/>
        <v>1.1111300000000002</v>
      </c>
      <c r="F122" s="5">
        <f t="shared" si="21"/>
        <v>1</v>
      </c>
      <c r="G122" s="5">
        <f t="shared" si="19"/>
        <v>113</v>
      </c>
      <c r="H122" s="44" t="s">
        <v>198</v>
      </c>
      <c r="I122" s="45">
        <f>COUNTIF('Liste des épreuves'!$E$8:$E$349,'Tableau des médailles'!$H122)</f>
        <v>0</v>
      </c>
      <c r="J122" s="45">
        <f>COUNTIF('Liste des épreuves'!$F$8:$F$349,'Tableau des médailles'!$H122)</f>
        <v>0</v>
      </c>
      <c r="K122" s="45">
        <f>COUNTIF('Liste des épreuves'!$G$8:$G$349,'Tableau des médailles'!$H122)+COUNTIF('Liste des épreuves'!$H$8:$H$349,'Tableau des médailles'!$H122)</f>
        <v>0</v>
      </c>
      <c r="L122" s="4">
        <v>113</v>
      </c>
      <c r="M122" s="68">
        <f t="shared" si="20"/>
        <v>1.1111300000000002</v>
      </c>
      <c r="N122" s="48">
        <f t="shared" si="22"/>
        <v>1</v>
      </c>
      <c r="O122" s="44" t="str">
        <f t="shared" si="23"/>
        <v>Malawi</v>
      </c>
      <c r="P122" s="45">
        <f t="shared" si="24"/>
        <v>0</v>
      </c>
      <c r="Q122" s="45">
        <f t="shared" si="25"/>
        <v>0</v>
      </c>
      <c r="R122" s="45">
        <f t="shared" si="26"/>
        <v>0</v>
      </c>
      <c r="S122" s="48">
        <f t="shared" si="27"/>
        <v>0</v>
      </c>
    </row>
    <row r="123" spans="1:19" x14ac:dyDescent="0.25">
      <c r="A123" s="6">
        <f t="shared" si="14"/>
        <v>1</v>
      </c>
      <c r="B123" s="6">
        <f t="shared" si="15"/>
        <v>1</v>
      </c>
      <c r="C123" s="6">
        <f t="shared" si="16"/>
        <v>1</v>
      </c>
      <c r="D123" s="4">
        <f t="shared" si="17"/>
        <v>1.1100000000000001</v>
      </c>
      <c r="E123" s="69">
        <f t="shared" si="18"/>
        <v>1.11114</v>
      </c>
      <c r="F123" s="5">
        <f t="shared" si="21"/>
        <v>1</v>
      </c>
      <c r="G123" s="5">
        <f t="shared" si="19"/>
        <v>114</v>
      </c>
      <c r="H123" s="44" t="s">
        <v>290</v>
      </c>
      <c r="I123" s="45">
        <f>COUNTIF('Liste des épreuves'!$E$8:$E$349,'Tableau des médailles'!$H123)</f>
        <v>0</v>
      </c>
      <c r="J123" s="45">
        <f>COUNTIF('Liste des épreuves'!$F$8:$F$349,'Tableau des médailles'!$H123)</f>
        <v>0</v>
      </c>
      <c r="K123" s="45">
        <f>COUNTIF('Liste des épreuves'!$G$8:$G$349,'Tableau des médailles'!$H123)+COUNTIF('Liste des épreuves'!$H$8:$H$349,'Tableau des médailles'!$H123)</f>
        <v>0</v>
      </c>
      <c r="L123" s="4">
        <v>114</v>
      </c>
      <c r="M123" s="68">
        <f t="shared" si="20"/>
        <v>1.11114</v>
      </c>
      <c r="N123" s="48">
        <f t="shared" si="22"/>
        <v>1</v>
      </c>
      <c r="O123" s="44" t="str">
        <f t="shared" si="23"/>
        <v>Maldives</v>
      </c>
      <c r="P123" s="45">
        <f t="shared" si="24"/>
        <v>0</v>
      </c>
      <c r="Q123" s="45">
        <f t="shared" si="25"/>
        <v>0</v>
      </c>
      <c r="R123" s="45">
        <f t="shared" si="26"/>
        <v>0</v>
      </c>
      <c r="S123" s="48">
        <f t="shared" si="27"/>
        <v>0</v>
      </c>
    </row>
    <row r="124" spans="1:19" x14ac:dyDescent="0.25">
      <c r="A124" s="6">
        <f t="shared" si="14"/>
        <v>1</v>
      </c>
      <c r="B124" s="6">
        <f t="shared" si="15"/>
        <v>1</v>
      </c>
      <c r="C124" s="6">
        <f t="shared" si="16"/>
        <v>1</v>
      </c>
      <c r="D124" s="4">
        <f t="shared" si="17"/>
        <v>1.1100000000000001</v>
      </c>
      <c r="E124" s="69">
        <f t="shared" si="18"/>
        <v>1.1111500000000001</v>
      </c>
      <c r="F124" s="5">
        <f t="shared" si="21"/>
        <v>1</v>
      </c>
      <c r="G124" s="5">
        <f t="shared" si="19"/>
        <v>115</v>
      </c>
      <c r="H124" s="44" t="s">
        <v>199</v>
      </c>
      <c r="I124" s="45">
        <f>COUNTIF('Liste des épreuves'!$E$8:$E$349,'Tableau des médailles'!$H124)</f>
        <v>0</v>
      </c>
      <c r="J124" s="45">
        <f>COUNTIF('Liste des épreuves'!$F$8:$F$349,'Tableau des médailles'!$H124)</f>
        <v>0</v>
      </c>
      <c r="K124" s="45">
        <f>COUNTIF('Liste des épreuves'!$G$8:$G$349,'Tableau des médailles'!$H124)+COUNTIF('Liste des épreuves'!$H$8:$H$349,'Tableau des médailles'!$H124)</f>
        <v>0</v>
      </c>
      <c r="L124" s="4">
        <v>115</v>
      </c>
      <c r="M124" s="68">
        <f t="shared" si="20"/>
        <v>1.1111500000000001</v>
      </c>
      <c r="N124" s="48">
        <f t="shared" si="22"/>
        <v>1</v>
      </c>
      <c r="O124" s="44" t="str">
        <f t="shared" si="23"/>
        <v>Mali</v>
      </c>
      <c r="P124" s="45">
        <f t="shared" si="24"/>
        <v>0</v>
      </c>
      <c r="Q124" s="45">
        <f t="shared" si="25"/>
        <v>0</v>
      </c>
      <c r="R124" s="45">
        <f t="shared" si="26"/>
        <v>0</v>
      </c>
      <c r="S124" s="48">
        <f t="shared" si="27"/>
        <v>0</v>
      </c>
    </row>
    <row r="125" spans="1:19" x14ac:dyDescent="0.25">
      <c r="A125" s="6">
        <f t="shared" si="14"/>
        <v>1</v>
      </c>
      <c r="B125" s="6">
        <f t="shared" si="15"/>
        <v>1</v>
      </c>
      <c r="C125" s="6">
        <f t="shared" si="16"/>
        <v>1</v>
      </c>
      <c r="D125" s="4">
        <f t="shared" si="17"/>
        <v>1.1100000000000001</v>
      </c>
      <c r="E125" s="69">
        <f t="shared" si="18"/>
        <v>1.1111600000000001</v>
      </c>
      <c r="F125" s="5">
        <f t="shared" si="21"/>
        <v>1</v>
      </c>
      <c r="G125" s="5">
        <f t="shared" si="19"/>
        <v>116</v>
      </c>
      <c r="H125" s="44" t="s">
        <v>339</v>
      </c>
      <c r="I125" s="45">
        <f>COUNTIF('Liste des épreuves'!$E$8:$E$349,'Tableau des médailles'!$H125)</f>
        <v>0</v>
      </c>
      <c r="J125" s="45">
        <f>COUNTIF('Liste des épreuves'!$F$8:$F$349,'Tableau des médailles'!$H125)</f>
        <v>0</v>
      </c>
      <c r="K125" s="45">
        <f>COUNTIF('Liste des épreuves'!$G$8:$G$349,'Tableau des médailles'!$H125)+COUNTIF('Liste des épreuves'!$H$8:$H$349,'Tableau des médailles'!$H125)</f>
        <v>0</v>
      </c>
      <c r="L125" s="4">
        <v>116</v>
      </c>
      <c r="M125" s="68">
        <f t="shared" si="20"/>
        <v>1.1111600000000001</v>
      </c>
      <c r="N125" s="48">
        <f t="shared" si="22"/>
        <v>1</v>
      </c>
      <c r="O125" s="44" t="str">
        <f t="shared" si="23"/>
        <v>Malte</v>
      </c>
      <c r="P125" s="45">
        <f t="shared" si="24"/>
        <v>0</v>
      </c>
      <c r="Q125" s="45">
        <f t="shared" si="25"/>
        <v>0</v>
      </c>
      <c r="R125" s="45">
        <f t="shared" si="26"/>
        <v>0</v>
      </c>
      <c r="S125" s="48">
        <f t="shared" si="27"/>
        <v>0</v>
      </c>
    </row>
    <row r="126" spans="1:19" x14ac:dyDescent="0.25">
      <c r="A126" s="6">
        <f t="shared" si="14"/>
        <v>1</v>
      </c>
      <c r="B126" s="6">
        <f t="shared" si="15"/>
        <v>1</v>
      </c>
      <c r="C126" s="6">
        <f t="shared" si="16"/>
        <v>1</v>
      </c>
      <c r="D126" s="4">
        <f t="shared" si="17"/>
        <v>1.1100000000000001</v>
      </c>
      <c r="E126" s="69">
        <f t="shared" si="18"/>
        <v>1.11117</v>
      </c>
      <c r="F126" s="5">
        <f t="shared" si="21"/>
        <v>1</v>
      </c>
      <c r="G126" s="5">
        <f t="shared" si="19"/>
        <v>117</v>
      </c>
      <c r="H126" s="44" t="s">
        <v>200</v>
      </c>
      <c r="I126" s="45">
        <f>COUNTIF('Liste des épreuves'!$E$8:$E$349,'Tableau des médailles'!$H126)</f>
        <v>0</v>
      </c>
      <c r="J126" s="45">
        <f>COUNTIF('Liste des épreuves'!$F$8:$F$349,'Tableau des médailles'!$H126)</f>
        <v>0</v>
      </c>
      <c r="K126" s="45">
        <f>COUNTIF('Liste des épreuves'!$G$8:$G$349,'Tableau des médailles'!$H126)+COUNTIF('Liste des épreuves'!$H$8:$H$349,'Tableau des médailles'!$H126)</f>
        <v>0</v>
      </c>
      <c r="L126" s="4">
        <v>117</v>
      </c>
      <c r="M126" s="68">
        <f t="shared" si="20"/>
        <v>1.11117</v>
      </c>
      <c r="N126" s="48">
        <f t="shared" si="22"/>
        <v>1</v>
      </c>
      <c r="O126" s="44" t="str">
        <f t="shared" si="23"/>
        <v>Maroc</v>
      </c>
      <c r="P126" s="45">
        <f t="shared" si="24"/>
        <v>0</v>
      </c>
      <c r="Q126" s="45">
        <f t="shared" si="25"/>
        <v>0</v>
      </c>
      <c r="R126" s="45">
        <f t="shared" si="26"/>
        <v>0</v>
      </c>
      <c r="S126" s="48">
        <f t="shared" si="27"/>
        <v>0</v>
      </c>
    </row>
    <row r="127" spans="1:19" x14ac:dyDescent="0.25">
      <c r="A127" s="6">
        <f t="shared" si="14"/>
        <v>1</v>
      </c>
      <c r="B127" s="6">
        <f t="shared" si="15"/>
        <v>1</v>
      </c>
      <c r="C127" s="6">
        <f t="shared" si="16"/>
        <v>1</v>
      </c>
      <c r="D127" s="4">
        <f t="shared" si="17"/>
        <v>1.1100000000000001</v>
      </c>
      <c r="E127" s="69">
        <f t="shared" si="18"/>
        <v>1.1111800000000001</v>
      </c>
      <c r="F127" s="5">
        <f t="shared" si="21"/>
        <v>1</v>
      </c>
      <c r="G127" s="5">
        <f t="shared" si="19"/>
        <v>118</v>
      </c>
      <c r="H127" s="44" t="s">
        <v>363</v>
      </c>
      <c r="I127" s="45">
        <f>COUNTIF('Liste des épreuves'!$E$8:$E$349,'Tableau des médailles'!$H127)</f>
        <v>0</v>
      </c>
      <c r="J127" s="45">
        <f>COUNTIF('Liste des épreuves'!$F$8:$F$349,'Tableau des médailles'!$H127)</f>
        <v>0</v>
      </c>
      <c r="K127" s="45">
        <f>COUNTIF('Liste des épreuves'!$G$8:$G$349,'Tableau des médailles'!$H127)+COUNTIF('Liste des épreuves'!$H$8:$H$349,'Tableau des médailles'!$H127)</f>
        <v>0</v>
      </c>
      <c r="L127" s="4">
        <v>118</v>
      </c>
      <c r="M127" s="68">
        <f t="shared" si="20"/>
        <v>1.1111800000000001</v>
      </c>
      <c r="N127" s="48">
        <f t="shared" si="22"/>
        <v>1</v>
      </c>
      <c r="O127" s="44" t="str">
        <f t="shared" si="23"/>
        <v>Marshall</v>
      </c>
      <c r="P127" s="45">
        <f t="shared" si="24"/>
        <v>0</v>
      </c>
      <c r="Q127" s="45">
        <f t="shared" si="25"/>
        <v>0</v>
      </c>
      <c r="R127" s="45">
        <f t="shared" si="26"/>
        <v>0</v>
      </c>
      <c r="S127" s="48">
        <f t="shared" si="27"/>
        <v>0</v>
      </c>
    </row>
    <row r="128" spans="1:19" x14ac:dyDescent="0.25">
      <c r="A128" s="6">
        <f t="shared" si="14"/>
        <v>1</v>
      </c>
      <c r="B128" s="6">
        <f t="shared" si="15"/>
        <v>1</v>
      </c>
      <c r="C128" s="6">
        <f t="shared" si="16"/>
        <v>1</v>
      </c>
      <c r="D128" s="4">
        <f t="shared" si="17"/>
        <v>1.1100000000000001</v>
      </c>
      <c r="E128" s="69">
        <f t="shared" si="18"/>
        <v>1.1111900000000001</v>
      </c>
      <c r="F128" s="5">
        <f t="shared" si="21"/>
        <v>1</v>
      </c>
      <c r="G128" s="5">
        <f t="shared" si="19"/>
        <v>119</v>
      </c>
      <c r="H128" s="44" t="s">
        <v>201</v>
      </c>
      <c r="I128" s="45">
        <f>COUNTIF('Liste des épreuves'!$E$8:$E$349,'Tableau des médailles'!$H128)</f>
        <v>0</v>
      </c>
      <c r="J128" s="45">
        <f>COUNTIF('Liste des épreuves'!$F$8:$F$349,'Tableau des médailles'!$H128)</f>
        <v>0</v>
      </c>
      <c r="K128" s="45">
        <f>COUNTIF('Liste des épreuves'!$G$8:$G$349,'Tableau des médailles'!$H128)+COUNTIF('Liste des épreuves'!$H$8:$H$349,'Tableau des médailles'!$H128)</f>
        <v>0</v>
      </c>
      <c r="L128" s="4">
        <v>119</v>
      </c>
      <c r="M128" s="68">
        <f t="shared" si="20"/>
        <v>1.1111900000000001</v>
      </c>
      <c r="N128" s="48">
        <f t="shared" si="22"/>
        <v>1</v>
      </c>
      <c r="O128" s="44" t="str">
        <f t="shared" si="23"/>
        <v>Maurice</v>
      </c>
      <c r="P128" s="45">
        <f t="shared" si="24"/>
        <v>0</v>
      </c>
      <c r="Q128" s="45">
        <f t="shared" si="25"/>
        <v>0</v>
      </c>
      <c r="R128" s="45">
        <f t="shared" si="26"/>
        <v>0</v>
      </c>
      <c r="S128" s="48">
        <f t="shared" si="27"/>
        <v>0</v>
      </c>
    </row>
    <row r="129" spans="1:19" x14ac:dyDescent="0.25">
      <c r="A129" s="6">
        <f t="shared" si="14"/>
        <v>1</v>
      </c>
      <c r="B129" s="6">
        <f t="shared" si="15"/>
        <v>1</v>
      </c>
      <c r="C129" s="6">
        <f t="shared" si="16"/>
        <v>1</v>
      </c>
      <c r="D129" s="4">
        <f t="shared" si="17"/>
        <v>1.1100000000000001</v>
      </c>
      <c r="E129" s="69">
        <f t="shared" si="18"/>
        <v>1.1112000000000002</v>
      </c>
      <c r="F129" s="5">
        <f t="shared" si="21"/>
        <v>1</v>
      </c>
      <c r="G129" s="5">
        <f t="shared" si="19"/>
        <v>120</v>
      </c>
      <c r="H129" s="44" t="s">
        <v>202</v>
      </c>
      <c r="I129" s="45">
        <f>COUNTIF('Liste des épreuves'!$E$8:$E$349,'Tableau des médailles'!$H129)</f>
        <v>0</v>
      </c>
      <c r="J129" s="45">
        <f>COUNTIF('Liste des épreuves'!$F$8:$F$349,'Tableau des médailles'!$H129)</f>
        <v>0</v>
      </c>
      <c r="K129" s="45">
        <f>COUNTIF('Liste des épreuves'!$G$8:$G$349,'Tableau des médailles'!$H129)+COUNTIF('Liste des épreuves'!$H$8:$H$349,'Tableau des médailles'!$H129)</f>
        <v>0</v>
      </c>
      <c r="L129" s="4">
        <v>120</v>
      </c>
      <c r="M129" s="68">
        <f t="shared" si="20"/>
        <v>1.1112000000000002</v>
      </c>
      <c r="N129" s="48">
        <f t="shared" si="22"/>
        <v>1</v>
      </c>
      <c r="O129" s="44" t="str">
        <f t="shared" si="23"/>
        <v>Mauritanie</v>
      </c>
      <c r="P129" s="45">
        <f t="shared" si="24"/>
        <v>0</v>
      </c>
      <c r="Q129" s="45">
        <f t="shared" si="25"/>
        <v>0</v>
      </c>
      <c r="R129" s="45">
        <f t="shared" si="26"/>
        <v>0</v>
      </c>
      <c r="S129" s="48">
        <f t="shared" si="27"/>
        <v>0</v>
      </c>
    </row>
    <row r="130" spans="1:19" x14ac:dyDescent="0.25">
      <c r="A130" s="6">
        <f t="shared" si="14"/>
        <v>1</v>
      </c>
      <c r="B130" s="6">
        <f t="shared" si="15"/>
        <v>1</v>
      </c>
      <c r="C130" s="6">
        <f t="shared" si="16"/>
        <v>1</v>
      </c>
      <c r="D130" s="4">
        <f t="shared" si="17"/>
        <v>1.1100000000000001</v>
      </c>
      <c r="E130" s="69">
        <f t="shared" si="18"/>
        <v>1.11121</v>
      </c>
      <c r="F130" s="5">
        <f t="shared" si="21"/>
        <v>1</v>
      </c>
      <c r="G130" s="5">
        <f t="shared" si="19"/>
        <v>121</v>
      </c>
      <c r="H130" s="44" t="s">
        <v>251</v>
      </c>
      <c r="I130" s="45">
        <f>COUNTIF('Liste des épreuves'!$E$8:$E$349,'Tableau des médailles'!$H130)</f>
        <v>0</v>
      </c>
      <c r="J130" s="45">
        <f>COUNTIF('Liste des épreuves'!$F$8:$F$349,'Tableau des médailles'!$H130)</f>
        <v>0</v>
      </c>
      <c r="K130" s="45">
        <f>COUNTIF('Liste des épreuves'!$G$8:$G$349,'Tableau des médailles'!$H130)+COUNTIF('Liste des épreuves'!$H$8:$H$349,'Tableau des médailles'!$H130)</f>
        <v>0</v>
      </c>
      <c r="L130" s="4">
        <v>121</v>
      </c>
      <c r="M130" s="68">
        <f t="shared" si="20"/>
        <v>1.11121</v>
      </c>
      <c r="N130" s="48">
        <f t="shared" si="22"/>
        <v>1</v>
      </c>
      <c r="O130" s="44" t="str">
        <f t="shared" si="23"/>
        <v>Mexique</v>
      </c>
      <c r="P130" s="45">
        <f t="shared" si="24"/>
        <v>0</v>
      </c>
      <c r="Q130" s="45">
        <f t="shared" si="25"/>
        <v>0</v>
      </c>
      <c r="R130" s="45">
        <f t="shared" si="26"/>
        <v>0</v>
      </c>
      <c r="S130" s="48">
        <f t="shared" si="27"/>
        <v>0</v>
      </c>
    </row>
    <row r="131" spans="1:19" x14ac:dyDescent="0.25">
      <c r="A131" s="6">
        <f t="shared" si="14"/>
        <v>1</v>
      </c>
      <c r="B131" s="6">
        <f t="shared" si="15"/>
        <v>1</v>
      </c>
      <c r="C131" s="6">
        <f t="shared" si="16"/>
        <v>1</v>
      </c>
      <c r="D131" s="4">
        <f t="shared" si="17"/>
        <v>1.1100000000000001</v>
      </c>
      <c r="E131" s="69">
        <f t="shared" si="18"/>
        <v>1.1112200000000001</v>
      </c>
      <c r="F131" s="5">
        <f t="shared" si="21"/>
        <v>1</v>
      </c>
      <c r="G131" s="5">
        <f t="shared" si="19"/>
        <v>122</v>
      </c>
      <c r="H131" s="44" t="s">
        <v>364</v>
      </c>
      <c r="I131" s="45">
        <f>COUNTIF('Liste des épreuves'!$E$8:$E$349,'Tableau des médailles'!$H131)</f>
        <v>0</v>
      </c>
      <c r="J131" s="45">
        <f>COUNTIF('Liste des épreuves'!$F$8:$F$349,'Tableau des médailles'!$H131)</f>
        <v>0</v>
      </c>
      <c r="K131" s="45">
        <f>COUNTIF('Liste des épreuves'!$G$8:$G$349,'Tableau des médailles'!$H131)+COUNTIF('Liste des épreuves'!$H$8:$H$349,'Tableau des médailles'!$H131)</f>
        <v>0</v>
      </c>
      <c r="L131" s="4">
        <v>122</v>
      </c>
      <c r="M131" s="68">
        <f t="shared" si="20"/>
        <v>1.1112200000000001</v>
      </c>
      <c r="N131" s="48">
        <f t="shared" si="22"/>
        <v>1</v>
      </c>
      <c r="O131" s="44" t="str">
        <f t="shared" si="23"/>
        <v>Micronésie</v>
      </c>
      <c r="P131" s="45">
        <f t="shared" si="24"/>
        <v>0</v>
      </c>
      <c r="Q131" s="45">
        <f t="shared" si="25"/>
        <v>0</v>
      </c>
      <c r="R131" s="45">
        <f t="shared" si="26"/>
        <v>0</v>
      </c>
      <c r="S131" s="48">
        <f t="shared" si="27"/>
        <v>0</v>
      </c>
    </row>
    <row r="132" spans="1:19" x14ac:dyDescent="0.25">
      <c r="A132" s="6">
        <f t="shared" si="14"/>
        <v>1</v>
      </c>
      <c r="B132" s="6">
        <f t="shared" si="15"/>
        <v>1</v>
      </c>
      <c r="C132" s="6">
        <f t="shared" si="16"/>
        <v>1</v>
      </c>
      <c r="D132" s="4">
        <f t="shared" si="17"/>
        <v>1.1100000000000001</v>
      </c>
      <c r="E132" s="69">
        <f t="shared" si="18"/>
        <v>1.1112300000000002</v>
      </c>
      <c r="F132" s="5">
        <f t="shared" si="21"/>
        <v>1</v>
      </c>
      <c r="G132" s="5">
        <f t="shared" si="19"/>
        <v>123</v>
      </c>
      <c r="H132" s="44" t="s">
        <v>340</v>
      </c>
      <c r="I132" s="45">
        <f>COUNTIF('Liste des épreuves'!$E$8:$E$349,'Tableau des médailles'!$H132)</f>
        <v>0</v>
      </c>
      <c r="J132" s="45">
        <f>COUNTIF('Liste des épreuves'!$F$8:$F$349,'Tableau des médailles'!$H132)</f>
        <v>0</v>
      </c>
      <c r="K132" s="45">
        <f>COUNTIF('Liste des épreuves'!$G$8:$G$349,'Tableau des médailles'!$H132)+COUNTIF('Liste des épreuves'!$H$8:$H$349,'Tableau des médailles'!$H132)</f>
        <v>0</v>
      </c>
      <c r="L132" s="4">
        <v>123</v>
      </c>
      <c r="M132" s="68">
        <f t="shared" si="20"/>
        <v>1.1112300000000002</v>
      </c>
      <c r="N132" s="48">
        <f t="shared" si="22"/>
        <v>1</v>
      </c>
      <c r="O132" s="44" t="str">
        <f t="shared" si="23"/>
        <v>Moldavie</v>
      </c>
      <c r="P132" s="45">
        <f t="shared" si="24"/>
        <v>0</v>
      </c>
      <c r="Q132" s="45">
        <f t="shared" si="25"/>
        <v>0</v>
      </c>
      <c r="R132" s="45">
        <f t="shared" si="26"/>
        <v>0</v>
      </c>
      <c r="S132" s="48">
        <f t="shared" si="27"/>
        <v>0</v>
      </c>
    </row>
    <row r="133" spans="1:19" x14ac:dyDescent="0.25">
      <c r="A133" s="6">
        <f t="shared" si="14"/>
        <v>1</v>
      </c>
      <c r="B133" s="6">
        <f t="shared" si="15"/>
        <v>1</v>
      </c>
      <c r="C133" s="6">
        <f t="shared" si="16"/>
        <v>1</v>
      </c>
      <c r="D133" s="4">
        <f t="shared" si="17"/>
        <v>1.1100000000000001</v>
      </c>
      <c r="E133" s="69">
        <f t="shared" si="18"/>
        <v>1.11124</v>
      </c>
      <c r="F133" s="5">
        <f t="shared" si="21"/>
        <v>1</v>
      </c>
      <c r="G133" s="5">
        <f t="shared" si="19"/>
        <v>124</v>
      </c>
      <c r="H133" s="44" t="s">
        <v>341</v>
      </c>
      <c r="I133" s="45">
        <f>COUNTIF('Liste des épreuves'!$E$8:$E$349,'Tableau des médailles'!$H133)</f>
        <v>0</v>
      </c>
      <c r="J133" s="45">
        <f>COUNTIF('Liste des épreuves'!$F$8:$F$349,'Tableau des médailles'!$H133)</f>
        <v>0</v>
      </c>
      <c r="K133" s="45">
        <f>COUNTIF('Liste des épreuves'!$G$8:$G$349,'Tableau des médailles'!$H133)+COUNTIF('Liste des épreuves'!$H$8:$H$349,'Tableau des médailles'!$H133)</f>
        <v>0</v>
      </c>
      <c r="L133" s="4">
        <v>124</v>
      </c>
      <c r="M133" s="68">
        <f t="shared" si="20"/>
        <v>1.11124</v>
      </c>
      <c r="N133" s="48">
        <f t="shared" si="22"/>
        <v>1</v>
      </c>
      <c r="O133" s="44" t="str">
        <f t="shared" si="23"/>
        <v>Monaco</v>
      </c>
      <c r="P133" s="45">
        <f t="shared" si="24"/>
        <v>0</v>
      </c>
      <c r="Q133" s="45">
        <f t="shared" si="25"/>
        <v>0</v>
      </c>
      <c r="R133" s="45">
        <f t="shared" si="26"/>
        <v>0</v>
      </c>
      <c r="S133" s="48">
        <f t="shared" si="27"/>
        <v>0</v>
      </c>
    </row>
    <row r="134" spans="1:19" x14ac:dyDescent="0.25">
      <c r="A134" s="6">
        <f t="shared" si="14"/>
        <v>1</v>
      </c>
      <c r="B134" s="6">
        <f t="shared" si="15"/>
        <v>1</v>
      </c>
      <c r="C134" s="6">
        <f t="shared" si="16"/>
        <v>1</v>
      </c>
      <c r="D134" s="4">
        <f t="shared" si="17"/>
        <v>1.1100000000000001</v>
      </c>
      <c r="E134" s="69">
        <f t="shared" si="18"/>
        <v>1.1112500000000001</v>
      </c>
      <c r="F134" s="5">
        <f t="shared" si="21"/>
        <v>1</v>
      </c>
      <c r="G134" s="5">
        <f t="shared" si="19"/>
        <v>125</v>
      </c>
      <c r="H134" s="44" t="s">
        <v>291</v>
      </c>
      <c r="I134" s="45">
        <f>COUNTIF('Liste des épreuves'!$E$8:$E$349,'Tableau des médailles'!$H134)</f>
        <v>0</v>
      </c>
      <c r="J134" s="45">
        <f>COUNTIF('Liste des épreuves'!$F$8:$F$349,'Tableau des médailles'!$H134)</f>
        <v>0</v>
      </c>
      <c r="K134" s="45">
        <f>COUNTIF('Liste des épreuves'!$G$8:$G$349,'Tableau des médailles'!$H134)+COUNTIF('Liste des épreuves'!$H$8:$H$349,'Tableau des médailles'!$H134)</f>
        <v>0</v>
      </c>
      <c r="L134" s="4">
        <v>125</v>
      </c>
      <c r="M134" s="68">
        <f t="shared" si="20"/>
        <v>1.1112500000000001</v>
      </c>
      <c r="N134" s="48">
        <f t="shared" si="22"/>
        <v>1</v>
      </c>
      <c r="O134" s="44" t="str">
        <f t="shared" si="23"/>
        <v>Mongolie</v>
      </c>
      <c r="P134" s="45">
        <f t="shared" si="24"/>
        <v>0</v>
      </c>
      <c r="Q134" s="45">
        <f t="shared" si="25"/>
        <v>0</v>
      </c>
      <c r="R134" s="45">
        <f t="shared" si="26"/>
        <v>0</v>
      </c>
      <c r="S134" s="48">
        <f t="shared" si="27"/>
        <v>0</v>
      </c>
    </row>
    <row r="135" spans="1:19" x14ac:dyDescent="0.25">
      <c r="A135" s="6">
        <f t="shared" si="14"/>
        <v>1</v>
      </c>
      <c r="B135" s="6">
        <f t="shared" si="15"/>
        <v>1</v>
      </c>
      <c r="C135" s="6">
        <f t="shared" si="16"/>
        <v>1</v>
      </c>
      <c r="D135" s="4">
        <f t="shared" si="17"/>
        <v>1.1100000000000001</v>
      </c>
      <c r="E135" s="69">
        <f t="shared" si="18"/>
        <v>1.1112600000000001</v>
      </c>
      <c r="F135" s="5">
        <f t="shared" si="21"/>
        <v>1</v>
      </c>
      <c r="G135" s="5">
        <f t="shared" si="19"/>
        <v>126</v>
      </c>
      <c r="H135" s="44" t="s">
        <v>342</v>
      </c>
      <c r="I135" s="45">
        <f>COUNTIF('Liste des épreuves'!$E$8:$E$349,'Tableau des médailles'!$H135)</f>
        <v>0</v>
      </c>
      <c r="J135" s="45">
        <f>COUNTIF('Liste des épreuves'!$F$8:$F$349,'Tableau des médailles'!$H135)</f>
        <v>0</v>
      </c>
      <c r="K135" s="45">
        <f>COUNTIF('Liste des épreuves'!$G$8:$G$349,'Tableau des médailles'!$H135)+COUNTIF('Liste des épreuves'!$H$8:$H$349,'Tableau des médailles'!$H135)</f>
        <v>0</v>
      </c>
      <c r="L135" s="4">
        <v>126</v>
      </c>
      <c r="M135" s="68">
        <f t="shared" si="20"/>
        <v>1.1112600000000001</v>
      </c>
      <c r="N135" s="48">
        <f t="shared" si="22"/>
        <v>1</v>
      </c>
      <c r="O135" s="44" t="str">
        <f t="shared" si="23"/>
        <v>Monténégro</v>
      </c>
      <c r="P135" s="45">
        <f t="shared" si="24"/>
        <v>0</v>
      </c>
      <c r="Q135" s="45">
        <f t="shared" si="25"/>
        <v>0</v>
      </c>
      <c r="R135" s="45">
        <f t="shared" si="26"/>
        <v>0</v>
      </c>
      <c r="S135" s="48">
        <f t="shared" si="27"/>
        <v>0</v>
      </c>
    </row>
    <row r="136" spans="1:19" x14ac:dyDescent="0.25">
      <c r="A136" s="6">
        <f t="shared" si="14"/>
        <v>1</v>
      </c>
      <c r="B136" s="6">
        <f t="shared" si="15"/>
        <v>1</v>
      </c>
      <c r="C136" s="6">
        <f t="shared" si="16"/>
        <v>1</v>
      </c>
      <c r="D136" s="4">
        <f t="shared" si="17"/>
        <v>1.1100000000000001</v>
      </c>
      <c r="E136" s="69">
        <f t="shared" si="18"/>
        <v>1.1112700000000002</v>
      </c>
      <c r="F136" s="5">
        <f t="shared" si="21"/>
        <v>1</v>
      </c>
      <c r="G136" s="5">
        <f t="shared" si="19"/>
        <v>127</v>
      </c>
      <c r="H136" s="44" t="s">
        <v>203</v>
      </c>
      <c r="I136" s="45">
        <f>COUNTIF('Liste des épreuves'!$E$8:$E$349,'Tableau des médailles'!$H136)</f>
        <v>0</v>
      </c>
      <c r="J136" s="45">
        <f>COUNTIF('Liste des épreuves'!$F$8:$F$349,'Tableau des médailles'!$H136)</f>
        <v>0</v>
      </c>
      <c r="K136" s="45">
        <f>COUNTIF('Liste des épreuves'!$G$8:$G$349,'Tableau des médailles'!$H136)+COUNTIF('Liste des épreuves'!$H$8:$H$349,'Tableau des médailles'!$H136)</f>
        <v>0</v>
      </c>
      <c r="L136" s="4">
        <v>127</v>
      </c>
      <c r="M136" s="68">
        <f t="shared" si="20"/>
        <v>1.1112700000000002</v>
      </c>
      <c r="N136" s="48">
        <f t="shared" si="22"/>
        <v>1</v>
      </c>
      <c r="O136" s="44" t="str">
        <f t="shared" si="23"/>
        <v>Mozambique</v>
      </c>
      <c r="P136" s="45">
        <f t="shared" si="24"/>
        <v>0</v>
      </c>
      <c r="Q136" s="45">
        <f t="shared" si="25"/>
        <v>0</v>
      </c>
      <c r="R136" s="45">
        <f t="shared" si="26"/>
        <v>0</v>
      </c>
      <c r="S136" s="48">
        <f t="shared" si="27"/>
        <v>0</v>
      </c>
    </row>
    <row r="137" spans="1:19" x14ac:dyDescent="0.25">
      <c r="A137" s="6">
        <f t="shared" si="14"/>
        <v>1</v>
      </c>
      <c r="B137" s="6">
        <f t="shared" si="15"/>
        <v>1</v>
      </c>
      <c r="C137" s="6">
        <f t="shared" si="16"/>
        <v>1</v>
      </c>
      <c r="D137" s="4">
        <f t="shared" si="17"/>
        <v>1.1100000000000001</v>
      </c>
      <c r="E137" s="69">
        <f t="shared" si="18"/>
        <v>1.11128</v>
      </c>
      <c r="F137" s="5">
        <f t="shared" si="21"/>
        <v>1</v>
      </c>
      <c r="G137" s="5">
        <f t="shared" si="19"/>
        <v>128</v>
      </c>
      <c r="H137" s="44" t="s">
        <v>204</v>
      </c>
      <c r="I137" s="45">
        <f>COUNTIF('Liste des épreuves'!$E$8:$E$349,'Tableau des médailles'!$H137)</f>
        <v>0</v>
      </c>
      <c r="J137" s="45">
        <f>COUNTIF('Liste des épreuves'!$F$8:$F$349,'Tableau des médailles'!$H137)</f>
        <v>0</v>
      </c>
      <c r="K137" s="45">
        <f>COUNTIF('Liste des épreuves'!$G$8:$G$349,'Tableau des médailles'!$H137)+COUNTIF('Liste des épreuves'!$H$8:$H$349,'Tableau des médailles'!$H137)</f>
        <v>0</v>
      </c>
      <c r="L137" s="4">
        <v>128</v>
      </c>
      <c r="M137" s="68">
        <f t="shared" si="20"/>
        <v>1.11128</v>
      </c>
      <c r="N137" s="48">
        <f t="shared" si="22"/>
        <v>1</v>
      </c>
      <c r="O137" s="44" t="str">
        <f t="shared" si="23"/>
        <v>Namibie</v>
      </c>
      <c r="P137" s="45">
        <f t="shared" si="24"/>
        <v>0</v>
      </c>
      <c r="Q137" s="45">
        <f t="shared" si="25"/>
        <v>0</v>
      </c>
      <c r="R137" s="45">
        <f t="shared" si="26"/>
        <v>0</v>
      </c>
      <c r="S137" s="48">
        <f t="shared" si="27"/>
        <v>0</v>
      </c>
    </row>
    <row r="138" spans="1:19" x14ac:dyDescent="0.25">
      <c r="A138" s="6">
        <f t="shared" ref="A138:A201" si="28">RANK(I138,$I$10:$I$214)</f>
        <v>1</v>
      </c>
      <c r="B138" s="6">
        <f t="shared" ref="B138:B201" si="29">RANK(J138,$J$10:$J$214)</f>
        <v>1</v>
      </c>
      <c r="C138" s="6">
        <f t="shared" ref="C138:C201" si="30">RANK(K138,$K$10:$K$214)</f>
        <v>1</v>
      </c>
      <c r="D138" s="4">
        <f t="shared" ref="D138:D201" si="31">A138+B138/10+C138/100</f>
        <v>1.1100000000000001</v>
      </c>
      <c r="E138" s="69">
        <f t="shared" ref="E138:E201" si="32">A138+B138/10+C138/100+L138/100000</f>
        <v>1.1112900000000001</v>
      </c>
      <c r="F138" s="5">
        <f t="shared" si="21"/>
        <v>1</v>
      </c>
      <c r="G138" s="5">
        <f t="shared" ref="G138:G201" si="33">RANK(E138,$E$10:$E$214,-1)</f>
        <v>129</v>
      </c>
      <c r="H138" s="44" t="s">
        <v>365</v>
      </c>
      <c r="I138" s="45">
        <f>COUNTIF('Liste des épreuves'!$E$8:$E$349,'Tableau des médailles'!$H138)</f>
        <v>0</v>
      </c>
      <c r="J138" s="45">
        <f>COUNTIF('Liste des épreuves'!$F$8:$F$349,'Tableau des médailles'!$H138)</f>
        <v>0</v>
      </c>
      <c r="K138" s="45">
        <f>COUNTIF('Liste des épreuves'!$G$8:$G$349,'Tableau des médailles'!$H138)+COUNTIF('Liste des épreuves'!$H$8:$H$349,'Tableau des médailles'!$H138)</f>
        <v>0</v>
      </c>
      <c r="L138" s="4">
        <v>129</v>
      </c>
      <c r="M138" s="68">
        <f t="shared" ref="M138:M201" si="34">SMALL($E$10:$E$214,L138)</f>
        <v>1.1112900000000001</v>
      </c>
      <c r="N138" s="48">
        <f t="shared" si="22"/>
        <v>1</v>
      </c>
      <c r="O138" s="44" t="str">
        <f t="shared" si="23"/>
        <v>Nauru</v>
      </c>
      <c r="P138" s="45">
        <f t="shared" si="24"/>
        <v>0</v>
      </c>
      <c r="Q138" s="45">
        <f t="shared" si="25"/>
        <v>0</v>
      </c>
      <c r="R138" s="45">
        <f t="shared" si="26"/>
        <v>0</v>
      </c>
      <c r="S138" s="48">
        <f t="shared" si="27"/>
        <v>0</v>
      </c>
    </row>
    <row r="139" spans="1:19" x14ac:dyDescent="0.25">
      <c r="A139" s="6">
        <f t="shared" si="28"/>
        <v>1</v>
      </c>
      <c r="B139" s="6">
        <f t="shared" si="29"/>
        <v>1</v>
      </c>
      <c r="C139" s="6">
        <f t="shared" si="30"/>
        <v>1</v>
      </c>
      <c r="D139" s="4">
        <f t="shared" si="31"/>
        <v>1.1100000000000001</v>
      </c>
      <c r="E139" s="69">
        <f t="shared" si="32"/>
        <v>1.1113000000000002</v>
      </c>
      <c r="F139" s="5">
        <f t="shared" ref="F139:F202" si="35">RANK(D139,$D$10:$D$214,-1)</f>
        <v>1</v>
      </c>
      <c r="G139" s="5">
        <f t="shared" si="33"/>
        <v>130</v>
      </c>
      <c r="H139" s="44" t="s">
        <v>292</v>
      </c>
      <c r="I139" s="45">
        <f>COUNTIF('Liste des épreuves'!$E$8:$E$349,'Tableau des médailles'!$H139)</f>
        <v>0</v>
      </c>
      <c r="J139" s="45">
        <f>COUNTIF('Liste des épreuves'!$F$8:$F$349,'Tableau des médailles'!$H139)</f>
        <v>0</v>
      </c>
      <c r="K139" s="45">
        <f>COUNTIF('Liste des épreuves'!$G$8:$G$349,'Tableau des médailles'!$H139)+COUNTIF('Liste des épreuves'!$H$8:$H$349,'Tableau des médailles'!$H139)</f>
        <v>0</v>
      </c>
      <c r="L139" s="4">
        <v>130</v>
      </c>
      <c r="M139" s="68">
        <f t="shared" si="34"/>
        <v>1.1113000000000002</v>
      </c>
      <c r="N139" s="48">
        <f t="shared" ref="N139:N202" si="36">VLOOKUP(M139,$E$10:$K$214,2,0)</f>
        <v>1</v>
      </c>
      <c r="O139" s="44" t="str">
        <f t="shared" ref="O139:O202" si="37">VLOOKUP(M139,$E$10:$K$214,4,0)</f>
        <v>Népal</v>
      </c>
      <c r="P139" s="45">
        <f t="shared" ref="P139:P202" si="38">VLOOKUP($O139,$H$10:$K$214,2,0)</f>
        <v>0</v>
      </c>
      <c r="Q139" s="45">
        <f t="shared" ref="Q139:Q202" si="39">VLOOKUP($O139,$H$10:$K$214,3,0)</f>
        <v>0</v>
      </c>
      <c r="R139" s="45">
        <f t="shared" ref="R139:R202" si="40">VLOOKUP($O139,$H$10:$K$214,4,0)</f>
        <v>0</v>
      </c>
      <c r="S139" s="48">
        <f t="shared" ref="S139:S202" si="41">SUM(P139:R139)</f>
        <v>0</v>
      </c>
    </row>
    <row r="140" spans="1:19" x14ac:dyDescent="0.25">
      <c r="A140" s="6">
        <f t="shared" si="28"/>
        <v>1</v>
      </c>
      <c r="B140" s="6">
        <f t="shared" si="29"/>
        <v>1</v>
      </c>
      <c r="C140" s="6">
        <f t="shared" si="30"/>
        <v>1</v>
      </c>
      <c r="D140" s="4">
        <f t="shared" si="31"/>
        <v>1.1100000000000001</v>
      </c>
      <c r="E140" s="69">
        <f t="shared" si="32"/>
        <v>1.11131</v>
      </c>
      <c r="F140" s="5">
        <f t="shared" si="35"/>
        <v>1</v>
      </c>
      <c r="G140" s="5">
        <f t="shared" si="33"/>
        <v>131</v>
      </c>
      <c r="H140" s="44" t="s">
        <v>252</v>
      </c>
      <c r="I140" s="45">
        <f>COUNTIF('Liste des épreuves'!$E$8:$E$349,'Tableau des médailles'!$H140)</f>
        <v>0</v>
      </c>
      <c r="J140" s="45">
        <f>COUNTIF('Liste des épreuves'!$F$8:$F$349,'Tableau des médailles'!$H140)</f>
        <v>0</v>
      </c>
      <c r="K140" s="45">
        <f>COUNTIF('Liste des épreuves'!$G$8:$G$349,'Tableau des médailles'!$H140)+COUNTIF('Liste des épreuves'!$H$8:$H$349,'Tableau des médailles'!$H140)</f>
        <v>0</v>
      </c>
      <c r="L140" s="4">
        <v>131</v>
      </c>
      <c r="M140" s="68">
        <f t="shared" si="34"/>
        <v>1.11131</v>
      </c>
      <c r="N140" s="48">
        <f t="shared" si="36"/>
        <v>1</v>
      </c>
      <c r="O140" s="44" t="str">
        <f t="shared" si="37"/>
        <v>Nicaragua</v>
      </c>
      <c r="P140" s="45">
        <f t="shared" si="38"/>
        <v>0</v>
      </c>
      <c r="Q140" s="45">
        <f t="shared" si="39"/>
        <v>0</v>
      </c>
      <c r="R140" s="45">
        <f t="shared" si="40"/>
        <v>0</v>
      </c>
      <c r="S140" s="48">
        <f t="shared" si="41"/>
        <v>0</v>
      </c>
    </row>
    <row r="141" spans="1:19" x14ac:dyDescent="0.25">
      <c r="A141" s="6">
        <f t="shared" si="28"/>
        <v>1</v>
      </c>
      <c r="B141" s="6">
        <f t="shared" si="29"/>
        <v>1</v>
      </c>
      <c r="C141" s="6">
        <f t="shared" si="30"/>
        <v>1</v>
      </c>
      <c r="D141" s="4">
        <f t="shared" si="31"/>
        <v>1.1100000000000001</v>
      </c>
      <c r="E141" s="69">
        <f t="shared" si="32"/>
        <v>1.1113200000000001</v>
      </c>
      <c r="F141" s="5">
        <f t="shared" si="35"/>
        <v>1</v>
      </c>
      <c r="G141" s="5">
        <f t="shared" si="33"/>
        <v>132</v>
      </c>
      <c r="H141" s="44" t="s">
        <v>205</v>
      </c>
      <c r="I141" s="45">
        <f>COUNTIF('Liste des épreuves'!$E$8:$E$349,'Tableau des médailles'!$H141)</f>
        <v>0</v>
      </c>
      <c r="J141" s="45">
        <f>COUNTIF('Liste des épreuves'!$F$8:$F$349,'Tableau des médailles'!$H141)</f>
        <v>0</v>
      </c>
      <c r="K141" s="45">
        <f>COUNTIF('Liste des épreuves'!$G$8:$G$349,'Tableau des médailles'!$H141)+COUNTIF('Liste des épreuves'!$H$8:$H$349,'Tableau des médailles'!$H141)</f>
        <v>0</v>
      </c>
      <c r="L141" s="4">
        <v>132</v>
      </c>
      <c r="M141" s="68">
        <f t="shared" si="34"/>
        <v>1.1113200000000001</v>
      </c>
      <c r="N141" s="48">
        <f t="shared" si="36"/>
        <v>1</v>
      </c>
      <c r="O141" s="44" t="str">
        <f t="shared" si="37"/>
        <v>Niger</v>
      </c>
      <c r="P141" s="45">
        <f t="shared" si="38"/>
        <v>0</v>
      </c>
      <c r="Q141" s="45">
        <f t="shared" si="39"/>
        <v>0</v>
      </c>
      <c r="R141" s="45">
        <f t="shared" si="40"/>
        <v>0</v>
      </c>
      <c r="S141" s="48">
        <f t="shared" si="41"/>
        <v>0</v>
      </c>
    </row>
    <row r="142" spans="1:19" x14ac:dyDescent="0.25">
      <c r="A142" s="6">
        <f t="shared" si="28"/>
        <v>1</v>
      </c>
      <c r="B142" s="6">
        <f t="shared" si="29"/>
        <v>1</v>
      </c>
      <c r="C142" s="6">
        <f t="shared" si="30"/>
        <v>1</v>
      </c>
      <c r="D142" s="4">
        <f t="shared" si="31"/>
        <v>1.1100000000000001</v>
      </c>
      <c r="E142" s="69">
        <f t="shared" si="32"/>
        <v>1.1113300000000002</v>
      </c>
      <c r="F142" s="5">
        <f t="shared" si="35"/>
        <v>1</v>
      </c>
      <c r="G142" s="5">
        <f t="shared" si="33"/>
        <v>133</v>
      </c>
      <c r="H142" s="44" t="s">
        <v>206</v>
      </c>
      <c r="I142" s="45">
        <f>COUNTIF('Liste des épreuves'!$E$8:$E$349,'Tableau des médailles'!$H142)</f>
        <v>0</v>
      </c>
      <c r="J142" s="45">
        <f>COUNTIF('Liste des épreuves'!$F$8:$F$349,'Tableau des médailles'!$H142)</f>
        <v>0</v>
      </c>
      <c r="K142" s="45">
        <f>COUNTIF('Liste des épreuves'!$G$8:$G$349,'Tableau des médailles'!$H142)+COUNTIF('Liste des épreuves'!$H$8:$H$349,'Tableau des médailles'!$H142)</f>
        <v>0</v>
      </c>
      <c r="L142" s="4">
        <v>133</v>
      </c>
      <c r="M142" s="68">
        <f t="shared" si="34"/>
        <v>1.1113300000000002</v>
      </c>
      <c r="N142" s="48">
        <f t="shared" si="36"/>
        <v>1</v>
      </c>
      <c r="O142" s="44" t="str">
        <f t="shared" si="37"/>
        <v>Nigeria</v>
      </c>
      <c r="P142" s="45">
        <f t="shared" si="38"/>
        <v>0</v>
      </c>
      <c r="Q142" s="45">
        <f t="shared" si="39"/>
        <v>0</v>
      </c>
      <c r="R142" s="45">
        <f t="shared" si="40"/>
        <v>0</v>
      </c>
      <c r="S142" s="48">
        <f t="shared" si="41"/>
        <v>0</v>
      </c>
    </row>
    <row r="143" spans="1:19" x14ac:dyDescent="0.25">
      <c r="A143" s="6">
        <f t="shared" si="28"/>
        <v>1</v>
      </c>
      <c r="B143" s="6">
        <f t="shared" si="29"/>
        <v>1</v>
      </c>
      <c r="C143" s="6">
        <f t="shared" si="30"/>
        <v>1</v>
      </c>
      <c r="D143" s="4">
        <f t="shared" si="31"/>
        <v>1.1100000000000001</v>
      </c>
      <c r="E143" s="69">
        <f t="shared" si="32"/>
        <v>1.11134</v>
      </c>
      <c r="F143" s="5">
        <f t="shared" si="35"/>
        <v>1</v>
      </c>
      <c r="G143" s="5">
        <f t="shared" si="33"/>
        <v>134</v>
      </c>
      <c r="H143" s="44" t="s">
        <v>343</v>
      </c>
      <c r="I143" s="45">
        <f>COUNTIF('Liste des épreuves'!$E$8:$E$349,'Tableau des médailles'!$H143)</f>
        <v>0</v>
      </c>
      <c r="J143" s="45">
        <f>COUNTIF('Liste des épreuves'!$F$8:$F$349,'Tableau des médailles'!$H143)</f>
        <v>0</v>
      </c>
      <c r="K143" s="45">
        <f>COUNTIF('Liste des épreuves'!$G$8:$G$349,'Tableau des médailles'!$H143)+COUNTIF('Liste des épreuves'!$H$8:$H$349,'Tableau des médailles'!$H143)</f>
        <v>0</v>
      </c>
      <c r="L143" s="4">
        <v>134</v>
      </c>
      <c r="M143" s="68">
        <f t="shared" si="34"/>
        <v>1.11134</v>
      </c>
      <c r="N143" s="48">
        <f t="shared" si="36"/>
        <v>1</v>
      </c>
      <c r="O143" s="44" t="str">
        <f t="shared" si="37"/>
        <v>Norvège</v>
      </c>
      <c r="P143" s="45">
        <f t="shared" si="38"/>
        <v>0</v>
      </c>
      <c r="Q143" s="45">
        <f t="shared" si="39"/>
        <v>0</v>
      </c>
      <c r="R143" s="45">
        <f t="shared" si="40"/>
        <v>0</v>
      </c>
      <c r="S143" s="48">
        <f t="shared" si="41"/>
        <v>0</v>
      </c>
    </row>
    <row r="144" spans="1:19" x14ac:dyDescent="0.25">
      <c r="A144" s="6">
        <f t="shared" si="28"/>
        <v>1</v>
      </c>
      <c r="B144" s="6">
        <f t="shared" si="29"/>
        <v>1</v>
      </c>
      <c r="C144" s="6">
        <f t="shared" si="30"/>
        <v>1</v>
      </c>
      <c r="D144" s="4">
        <f t="shared" si="31"/>
        <v>1.1100000000000001</v>
      </c>
      <c r="E144" s="69">
        <f t="shared" si="32"/>
        <v>1.1113500000000001</v>
      </c>
      <c r="F144" s="5">
        <f t="shared" si="35"/>
        <v>1</v>
      </c>
      <c r="G144" s="5">
        <f t="shared" si="33"/>
        <v>135</v>
      </c>
      <c r="H144" s="44" t="s">
        <v>366</v>
      </c>
      <c r="I144" s="45">
        <f>COUNTIF('Liste des épreuves'!$E$8:$E$349,'Tableau des médailles'!$H144)</f>
        <v>0</v>
      </c>
      <c r="J144" s="45">
        <f>COUNTIF('Liste des épreuves'!$F$8:$F$349,'Tableau des médailles'!$H144)</f>
        <v>0</v>
      </c>
      <c r="K144" s="45">
        <f>COUNTIF('Liste des épreuves'!$G$8:$G$349,'Tableau des médailles'!$H144)+COUNTIF('Liste des épreuves'!$H$8:$H$349,'Tableau des médailles'!$H144)</f>
        <v>0</v>
      </c>
      <c r="L144" s="4">
        <v>135</v>
      </c>
      <c r="M144" s="68">
        <f t="shared" si="34"/>
        <v>1.1113500000000001</v>
      </c>
      <c r="N144" s="48">
        <f t="shared" si="36"/>
        <v>1</v>
      </c>
      <c r="O144" s="44" t="str">
        <f t="shared" si="37"/>
        <v>Nouvelle-Zélande</v>
      </c>
      <c r="P144" s="45">
        <f t="shared" si="38"/>
        <v>0</v>
      </c>
      <c r="Q144" s="45">
        <f t="shared" si="39"/>
        <v>0</v>
      </c>
      <c r="R144" s="45">
        <f t="shared" si="40"/>
        <v>0</v>
      </c>
      <c r="S144" s="48">
        <f t="shared" si="41"/>
        <v>0</v>
      </c>
    </row>
    <row r="145" spans="1:19" x14ac:dyDescent="0.25">
      <c r="A145" s="6">
        <f t="shared" si="28"/>
        <v>1</v>
      </c>
      <c r="B145" s="6">
        <f t="shared" si="29"/>
        <v>1</v>
      </c>
      <c r="C145" s="6">
        <f t="shared" si="30"/>
        <v>1</v>
      </c>
      <c r="D145" s="4">
        <f t="shared" si="31"/>
        <v>1.1100000000000001</v>
      </c>
      <c r="E145" s="69">
        <f t="shared" si="32"/>
        <v>1.1113600000000001</v>
      </c>
      <c r="F145" s="5">
        <f t="shared" si="35"/>
        <v>1</v>
      </c>
      <c r="G145" s="5">
        <f t="shared" si="33"/>
        <v>136</v>
      </c>
      <c r="H145" s="44" t="s">
        <v>293</v>
      </c>
      <c r="I145" s="45">
        <f>COUNTIF('Liste des épreuves'!$E$8:$E$349,'Tableau des médailles'!$H145)</f>
        <v>0</v>
      </c>
      <c r="J145" s="45">
        <f>COUNTIF('Liste des épreuves'!$F$8:$F$349,'Tableau des médailles'!$H145)</f>
        <v>0</v>
      </c>
      <c r="K145" s="45">
        <f>COUNTIF('Liste des épreuves'!$G$8:$G$349,'Tableau des médailles'!$H145)+COUNTIF('Liste des épreuves'!$H$8:$H$349,'Tableau des médailles'!$H145)</f>
        <v>0</v>
      </c>
      <c r="L145" s="4">
        <v>136</v>
      </c>
      <c r="M145" s="68">
        <f t="shared" si="34"/>
        <v>1.1113600000000001</v>
      </c>
      <c r="N145" s="48">
        <f t="shared" si="36"/>
        <v>1</v>
      </c>
      <c r="O145" s="44" t="str">
        <f t="shared" si="37"/>
        <v>Oman</v>
      </c>
      <c r="P145" s="45">
        <f t="shared" si="38"/>
        <v>0</v>
      </c>
      <c r="Q145" s="45">
        <f t="shared" si="39"/>
        <v>0</v>
      </c>
      <c r="R145" s="45">
        <f t="shared" si="40"/>
        <v>0</v>
      </c>
      <c r="S145" s="48">
        <f t="shared" si="41"/>
        <v>0</v>
      </c>
    </row>
    <row r="146" spans="1:19" x14ac:dyDescent="0.25">
      <c r="A146" s="6">
        <f t="shared" si="28"/>
        <v>1</v>
      </c>
      <c r="B146" s="6">
        <f t="shared" si="29"/>
        <v>1</v>
      </c>
      <c r="C146" s="6">
        <f t="shared" si="30"/>
        <v>1</v>
      </c>
      <c r="D146" s="4">
        <f t="shared" si="31"/>
        <v>1.1100000000000001</v>
      </c>
      <c r="E146" s="69">
        <f t="shared" si="32"/>
        <v>1.1113700000000002</v>
      </c>
      <c r="F146" s="5">
        <f t="shared" si="35"/>
        <v>1</v>
      </c>
      <c r="G146" s="5">
        <f t="shared" si="33"/>
        <v>137</v>
      </c>
      <c r="H146" s="44" t="s">
        <v>207</v>
      </c>
      <c r="I146" s="45">
        <f>COUNTIF('Liste des épreuves'!$E$8:$E$349,'Tableau des médailles'!$H146)</f>
        <v>0</v>
      </c>
      <c r="J146" s="45">
        <f>COUNTIF('Liste des épreuves'!$F$8:$F$349,'Tableau des médailles'!$H146)</f>
        <v>0</v>
      </c>
      <c r="K146" s="45">
        <f>COUNTIF('Liste des épreuves'!$G$8:$G$349,'Tableau des médailles'!$H146)+COUNTIF('Liste des épreuves'!$H$8:$H$349,'Tableau des médailles'!$H146)</f>
        <v>0</v>
      </c>
      <c r="L146" s="4">
        <v>137</v>
      </c>
      <c r="M146" s="68">
        <f t="shared" si="34"/>
        <v>1.1113700000000002</v>
      </c>
      <c r="N146" s="48">
        <f t="shared" si="36"/>
        <v>1</v>
      </c>
      <c r="O146" s="44" t="str">
        <f t="shared" si="37"/>
        <v>Ouganda</v>
      </c>
      <c r="P146" s="45">
        <f t="shared" si="38"/>
        <v>0</v>
      </c>
      <c r="Q146" s="45">
        <f t="shared" si="39"/>
        <v>0</v>
      </c>
      <c r="R146" s="45">
        <f t="shared" si="40"/>
        <v>0</v>
      </c>
      <c r="S146" s="48">
        <f t="shared" si="41"/>
        <v>0</v>
      </c>
    </row>
    <row r="147" spans="1:19" x14ac:dyDescent="0.25">
      <c r="A147" s="6">
        <f t="shared" si="28"/>
        <v>1</v>
      </c>
      <c r="B147" s="6">
        <f t="shared" si="29"/>
        <v>1</v>
      </c>
      <c r="C147" s="6">
        <f t="shared" si="30"/>
        <v>1</v>
      </c>
      <c r="D147" s="4">
        <f t="shared" si="31"/>
        <v>1.1100000000000001</v>
      </c>
      <c r="E147" s="69">
        <f t="shared" si="32"/>
        <v>1.11138</v>
      </c>
      <c r="F147" s="5">
        <f t="shared" si="35"/>
        <v>1</v>
      </c>
      <c r="G147" s="5">
        <f t="shared" si="33"/>
        <v>138</v>
      </c>
      <c r="H147" s="44" t="s">
        <v>294</v>
      </c>
      <c r="I147" s="45">
        <f>COUNTIF('Liste des épreuves'!$E$8:$E$349,'Tableau des médailles'!$H147)</f>
        <v>0</v>
      </c>
      <c r="J147" s="45">
        <f>COUNTIF('Liste des épreuves'!$F$8:$F$349,'Tableau des médailles'!$H147)</f>
        <v>0</v>
      </c>
      <c r="K147" s="45">
        <f>COUNTIF('Liste des épreuves'!$G$8:$G$349,'Tableau des médailles'!$H147)+COUNTIF('Liste des épreuves'!$H$8:$H$349,'Tableau des médailles'!$H147)</f>
        <v>0</v>
      </c>
      <c r="L147" s="4">
        <v>138</v>
      </c>
      <c r="M147" s="68">
        <f t="shared" si="34"/>
        <v>1.11138</v>
      </c>
      <c r="N147" s="48">
        <f t="shared" si="36"/>
        <v>1</v>
      </c>
      <c r="O147" s="44" t="str">
        <f t="shared" si="37"/>
        <v>Ouzbékistan</v>
      </c>
      <c r="P147" s="45">
        <f t="shared" si="38"/>
        <v>0</v>
      </c>
      <c r="Q147" s="45">
        <f t="shared" si="39"/>
        <v>0</v>
      </c>
      <c r="R147" s="45">
        <f t="shared" si="40"/>
        <v>0</v>
      </c>
      <c r="S147" s="48">
        <f t="shared" si="41"/>
        <v>0</v>
      </c>
    </row>
    <row r="148" spans="1:19" x14ac:dyDescent="0.25">
      <c r="A148" s="6">
        <f t="shared" si="28"/>
        <v>1</v>
      </c>
      <c r="B148" s="6">
        <f t="shared" si="29"/>
        <v>1</v>
      </c>
      <c r="C148" s="6">
        <f t="shared" si="30"/>
        <v>1</v>
      </c>
      <c r="D148" s="4">
        <f t="shared" si="31"/>
        <v>1.1100000000000001</v>
      </c>
      <c r="E148" s="69">
        <f t="shared" si="32"/>
        <v>1.1113900000000001</v>
      </c>
      <c r="F148" s="5">
        <f t="shared" si="35"/>
        <v>1</v>
      </c>
      <c r="G148" s="5">
        <f t="shared" si="33"/>
        <v>139</v>
      </c>
      <c r="H148" s="44" t="s">
        <v>296</v>
      </c>
      <c r="I148" s="45">
        <f>COUNTIF('Liste des épreuves'!$E$8:$E$349,'Tableau des médailles'!$H148)</f>
        <v>0</v>
      </c>
      <c r="J148" s="45">
        <f>COUNTIF('Liste des épreuves'!$F$8:$F$349,'Tableau des médailles'!$H148)</f>
        <v>0</v>
      </c>
      <c r="K148" s="45">
        <f>COUNTIF('Liste des épreuves'!$G$8:$G$349,'Tableau des médailles'!$H148)+COUNTIF('Liste des épreuves'!$H$8:$H$349,'Tableau des médailles'!$H148)</f>
        <v>0</v>
      </c>
      <c r="L148" s="4">
        <v>139</v>
      </c>
      <c r="M148" s="68">
        <f t="shared" si="34"/>
        <v>1.1113900000000001</v>
      </c>
      <c r="N148" s="48">
        <f t="shared" si="36"/>
        <v>1</v>
      </c>
      <c r="O148" s="44" t="str">
        <f t="shared" si="37"/>
        <v>Pakistan</v>
      </c>
      <c r="P148" s="45">
        <f t="shared" si="38"/>
        <v>0</v>
      </c>
      <c r="Q148" s="45">
        <f t="shared" si="39"/>
        <v>0</v>
      </c>
      <c r="R148" s="45">
        <f t="shared" si="40"/>
        <v>0</v>
      </c>
      <c r="S148" s="48">
        <f t="shared" si="41"/>
        <v>0</v>
      </c>
    </row>
    <row r="149" spans="1:19" x14ac:dyDescent="0.25">
      <c r="A149" s="6">
        <f t="shared" si="28"/>
        <v>1</v>
      </c>
      <c r="B149" s="6">
        <f t="shared" si="29"/>
        <v>1</v>
      </c>
      <c r="C149" s="6">
        <f t="shared" si="30"/>
        <v>1</v>
      </c>
      <c r="D149" s="4">
        <f t="shared" si="31"/>
        <v>1.1100000000000001</v>
      </c>
      <c r="E149" s="69">
        <f t="shared" si="32"/>
        <v>1.1114000000000002</v>
      </c>
      <c r="F149" s="5">
        <f t="shared" si="35"/>
        <v>1</v>
      </c>
      <c r="G149" s="5">
        <f t="shared" si="33"/>
        <v>140</v>
      </c>
      <c r="H149" s="44" t="s">
        <v>367</v>
      </c>
      <c r="I149" s="45">
        <f>COUNTIF('Liste des épreuves'!$E$8:$E$349,'Tableau des médailles'!$H149)</f>
        <v>0</v>
      </c>
      <c r="J149" s="45">
        <f>COUNTIF('Liste des épreuves'!$F$8:$F$349,'Tableau des médailles'!$H149)</f>
        <v>0</v>
      </c>
      <c r="K149" s="45">
        <f>COUNTIF('Liste des épreuves'!$G$8:$G$349,'Tableau des médailles'!$H149)+COUNTIF('Liste des épreuves'!$H$8:$H$349,'Tableau des médailles'!$H149)</f>
        <v>0</v>
      </c>
      <c r="L149" s="4">
        <v>140</v>
      </c>
      <c r="M149" s="68">
        <f t="shared" si="34"/>
        <v>1.1114000000000002</v>
      </c>
      <c r="N149" s="48">
        <f t="shared" si="36"/>
        <v>1</v>
      </c>
      <c r="O149" s="44" t="str">
        <f t="shared" si="37"/>
        <v>Palaos</v>
      </c>
      <c r="P149" s="45">
        <f t="shared" si="38"/>
        <v>0</v>
      </c>
      <c r="Q149" s="45">
        <f t="shared" si="39"/>
        <v>0</v>
      </c>
      <c r="R149" s="45">
        <f t="shared" si="40"/>
        <v>0</v>
      </c>
      <c r="S149" s="48">
        <f t="shared" si="41"/>
        <v>0</v>
      </c>
    </row>
    <row r="150" spans="1:19" x14ac:dyDescent="0.25">
      <c r="A150" s="6">
        <f t="shared" si="28"/>
        <v>1</v>
      </c>
      <c r="B150" s="6">
        <f t="shared" si="29"/>
        <v>1</v>
      </c>
      <c r="C150" s="6">
        <f t="shared" si="30"/>
        <v>1</v>
      </c>
      <c r="D150" s="4">
        <f t="shared" si="31"/>
        <v>1.1100000000000001</v>
      </c>
      <c r="E150" s="69">
        <f t="shared" si="32"/>
        <v>1.11141</v>
      </c>
      <c r="F150" s="5">
        <f t="shared" si="35"/>
        <v>1</v>
      </c>
      <c r="G150" s="5">
        <f t="shared" si="33"/>
        <v>141</v>
      </c>
      <c r="H150" s="44" t="s">
        <v>295</v>
      </c>
      <c r="I150" s="45">
        <f>COUNTIF('Liste des épreuves'!$E$8:$E$349,'Tableau des médailles'!$H150)</f>
        <v>0</v>
      </c>
      <c r="J150" s="45">
        <f>COUNTIF('Liste des épreuves'!$F$8:$F$349,'Tableau des médailles'!$H150)</f>
        <v>0</v>
      </c>
      <c r="K150" s="45">
        <f>COUNTIF('Liste des épreuves'!$G$8:$G$349,'Tableau des médailles'!$H150)+COUNTIF('Liste des épreuves'!$H$8:$H$349,'Tableau des médailles'!$H150)</f>
        <v>0</v>
      </c>
      <c r="L150" s="4">
        <v>141</v>
      </c>
      <c r="M150" s="68">
        <f t="shared" si="34"/>
        <v>1.11141</v>
      </c>
      <c r="N150" s="48">
        <f t="shared" si="36"/>
        <v>1</v>
      </c>
      <c r="O150" s="44" t="str">
        <f t="shared" si="37"/>
        <v>Palestine</v>
      </c>
      <c r="P150" s="45">
        <f t="shared" si="38"/>
        <v>0</v>
      </c>
      <c r="Q150" s="45">
        <f t="shared" si="39"/>
        <v>0</v>
      </c>
      <c r="R150" s="45">
        <f t="shared" si="40"/>
        <v>0</v>
      </c>
      <c r="S150" s="48">
        <f t="shared" si="41"/>
        <v>0</v>
      </c>
    </row>
    <row r="151" spans="1:19" x14ac:dyDescent="0.25">
      <c r="A151" s="6">
        <f t="shared" si="28"/>
        <v>1</v>
      </c>
      <c r="B151" s="6">
        <f t="shared" si="29"/>
        <v>1</v>
      </c>
      <c r="C151" s="6">
        <f t="shared" si="30"/>
        <v>1</v>
      </c>
      <c r="D151" s="4">
        <f t="shared" si="31"/>
        <v>1.1100000000000001</v>
      </c>
      <c r="E151" s="69">
        <f t="shared" si="32"/>
        <v>1.1114200000000001</v>
      </c>
      <c r="F151" s="5">
        <f t="shared" si="35"/>
        <v>1</v>
      </c>
      <c r="G151" s="5">
        <f t="shared" si="33"/>
        <v>142</v>
      </c>
      <c r="H151" s="44" t="s">
        <v>253</v>
      </c>
      <c r="I151" s="45">
        <f>COUNTIF('Liste des épreuves'!$E$8:$E$349,'Tableau des médailles'!$H151)</f>
        <v>0</v>
      </c>
      <c r="J151" s="45">
        <f>COUNTIF('Liste des épreuves'!$F$8:$F$349,'Tableau des médailles'!$H151)</f>
        <v>0</v>
      </c>
      <c r="K151" s="45">
        <f>COUNTIF('Liste des épreuves'!$G$8:$G$349,'Tableau des médailles'!$H151)+COUNTIF('Liste des épreuves'!$H$8:$H$349,'Tableau des médailles'!$H151)</f>
        <v>0</v>
      </c>
      <c r="L151" s="4">
        <v>142</v>
      </c>
      <c r="M151" s="68">
        <f t="shared" si="34"/>
        <v>1.1114200000000001</v>
      </c>
      <c r="N151" s="48">
        <f t="shared" si="36"/>
        <v>1</v>
      </c>
      <c r="O151" s="44" t="str">
        <f t="shared" si="37"/>
        <v>Panama</v>
      </c>
      <c r="P151" s="45">
        <f t="shared" si="38"/>
        <v>0</v>
      </c>
      <c r="Q151" s="45">
        <f t="shared" si="39"/>
        <v>0</v>
      </c>
      <c r="R151" s="45">
        <f t="shared" si="40"/>
        <v>0</v>
      </c>
      <c r="S151" s="48">
        <f t="shared" si="41"/>
        <v>0</v>
      </c>
    </row>
    <row r="152" spans="1:19" x14ac:dyDescent="0.25">
      <c r="A152" s="6">
        <f t="shared" si="28"/>
        <v>1</v>
      </c>
      <c r="B152" s="6">
        <f t="shared" si="29"/>
        <v>1</v>
      </c>
      <c r="C152" s="6">
        <f t="shared" si="30"/>
        <v>1</v>
      </c>
      <c r="D152" s="4">
        <f t="shared" si="31"/>
        <v>1.1100000000000001</v>
      </c>
      <c r="E152" s="69">
        <f t="shared" si="32"/>
        <v>1.1114300000000001</v>
      </c>
      <c r="F152" s="5">
        <f t="shared" si="35"/>
        <v>1</v>
      </c>
      <c r="G152" s="5">
        <f t="shared" si="33"/>
        <v>143</v>
      </c>
      <c r="H152" s="44" t="s">
        <v>368</v>
      </c>
      <c r="I152" s="45">
        <f>COUNTIF('Liste des épreuves'!$E$8:$E$349,'Tableau des médailles'!$H152)</f>
        <v>0</v>
      </c>
      <c r="J152" s="45">
        <f>COUNTIF('Liste des épreuves'!$F$8:$F$349,'Tableau des médailles'!$H152)</f>
        <v>0</v>
      </c>
      <c r="K152" s="45">
        <f>COUNTIF('Liste des épreuves'!$G$8:$G$349,'Tableau des médailles'!$H152)+COUNTIF('Liste des épreuves'!$H$8:$H$349,'Tableau des médailles'!$H152)</f>
        <v>0</v>
      </c>
      <c r="L152" s="4">
        <v>143</v>
      </c>
      <c r="M152" s="68">
        <f t="shared" si="34"/>
        <v>1.1114300000000001</v>
      </c>
      <c r="N152" s="48">
        <f t="shared" si="36"/>
        <v>1</v>
      </c>
      <c r="O152" s="44" t="str">
        <f t="shared" si="37"/>
        <v>Papouasie-Nouvelle-Guinée</v>
      </c>
      <c r="P152" s="45">
        <f t="shared" si="38"/>
        <v>0</v>
      </c>
      <c r="Q152" s="45">
        <f t="shared" si="39"/>
        <v>0</v>
      </c>
      <c r="R152" s="45">
        <f t="shared" si="40"/>
        <v>0</v>
      </c>
      <c r="S152" s="48">
        <f t="shared" si="41"/>
        <v>0</v>
      </c>
    </row>
    <row r="153" spans="1:19" x14ac:dyDescent="0.25">
      <c r="A153" s="6">
        <f t="shared" si="28"/>
        <v>1</v>
      </c>
      <c r="B153" s="6">
        <f t="shared" si="29"/>
        <v>1</v>
      </c>
      <c r="C153" s="6">
        <f t="shared" si="30"/>
        <v>1</v>
      </c>
      <c r="D153" s="4">
        <f t="shared" si="31"/>
        <v>1.1100000000000001</v>
      </c>
      <c r="E153" s="69">
        <f t="shared" si="32"/>
        <v>1.1114400000000002</v>
      </c>
      <c r="F153" s="5">
        <f t="shared" si="35"/>
        <v>1</v>
      </c>
      <c r="G153" s="5">
        <f t="shared" si="33"/>
        <v>144</v>
      </c>
      <c r="H153" s="44" t="s">
        <v>254</v>
      </c>
      <c r="I153" s="45">
        <f>COUNTIF('Liste des épreuves'!$E$8:$E$349,'Tableau des médailles'!$H153)</f>
        <v>0</v>
      </c>
      <c r="J153" s="45">
        <f>COUNTIF('Liste des épreuves'!$F$8:$F$349,'Tableau des médailles'!$H153)</f>
        <v>0</v>
      </c>
      <c r="K153" s="45">
        <f>COUNTIF('Liste des épreuves'!$G$8:$G$349,'Tableau des médailles'!$H153)+COUNTIF('Liste des épreuves'!$H$8:$H$349,'Tableau des médailles'!$H153)</f>
        <v>0</v>
      </c>
      <c r="L153" s="4">
        <v>144</v>
      </c>
      <c r="M153" s="68">
        <f t="shared" si="34"/>
        <v>1.1114400000000002</v>
      </c>
      <c r="N153" s="48">
        <f t="shared" si="36"/>
        <v>1</v>
      </c>
      <c r="O153" s="44" t="str">
        <f t="shared" si="37"/>
        <v>Paraguay</v>
      </c>
      <c r="P153" s="45">
        <f t="shared" si="38"/>
        <v>0</v>
      </c>
      <c r="Q153" s="45">
        <f t="shared" si="39"/>
        <v>0</v>
      </c>
      <c r="R153" s="45">
        <f t="shared" si="40"/>
        <v>0</v>
      </c>
      <c r="S153" s="48">
        <f t="shared" si="41"/>
        <v>0</v>
      </c>
    </row>
    <row r="154" spans="1:19" x14ac:dyDescent="0.25">
      <c r="A154" s="6">
        <f t="shared" si="28"/>
        <v>1</v>
      </c>
      <c r="B154" s="6">
        <f t="shared" si="29"/>
        <v>1</v>
      </c>
      <c r="C154" s="6">
        <f t="shared" si="30"/>
        <v>1</v>
      </c>
      <c r="D154" s="4">
        <f t="shared" si="31"/>
        <v>1.1100000000000001</v>
      </c>
      <c r="E154" s="69">
        <f t="shared" si="32"/>
        <v>1.11145</v>
      </c>
      <c r="F154" s="5">
        <f t="shared" si="35"/>
        <v>1</v>
      </c>
      <c r="G154" s="5">
        <f t="shared" si="33"/>
        <v>145</v>
      </c>
      <c r="H154" s="44" t="s">
        <v>344</v>
      </c>
      <c r="I154" s="45">
        <f>COUNTIF('Liste des épreuves'!$E$8:$E$349,'Tableau des médailles'!$H154)</f>
        <v>0</v>
      </c>
      <c r="J154" s="45">
        <f>COUNTIF('Liste des épreuves'!$F$8:$F$349,'Tableau des médailles'!$H154)</f>
        <v>0</v>
      </c>
      <c r="K154" s="45">
        <f>COUNTIF('Liste des épreuves'!$G$8:$G$349,'Tableau des médailles'!$H154)+COUNTIF('Liste des épreuves'!$H$8:$H$349,'Tableau des médailles'!$H154)</f>
        <v>0</v>
      </c>
      <c r="L154" s="4">
        <v>145</v>
      </c>
      <c r="M154" s="68">
        <f t="shared" si="34"/>
        <v>1.11145</v>
      </c>
      <c r="N154" s="48">
        <f t="shared" si="36"/>
        <v>1</v>
      </c>
      <c r="O154" s="44" t="str">
        <f t="shared" si="37"/>
        <v>Pays-Bas</v>
      </c>
      <c r="P154" s="45">
        <f t="shared" si="38"/>
        <v>0</v>
      </c>
      <c r="Q154" s="45">
        <f t="shared" si="39"/>
        <v>0</v>
      </c>
      <c r="R154" s="45">
        <f t="shared" si="40"/>
        <v>0</v>
      </c>
      <c r="S154" s="48">
        <f t="shared" si="41"/>
        <v>0</v>
      </c>
    </row>
    <row r="155" spans="1:19" x14ac:dyDescent="0.25">
      <c r="A155" s="6">
        <f t="shared" si="28"/>
        <v>1</v>
      </c>
      <c r="B155" s="6">
        <f t="shared" si="29"/>
        <v>1</v>
      </c>
      <c r="C155" s="6">
        <f t="shared" si="30"/>
        <v>1</v>
      </c>
      <c r="D155" s="4">
        <f t="shared" si="31"/>
        <v>1.1100000000000001</v>
      </c>
      <c r="E155" s="69">
        <f t="shared" si="32"/>
        <v>1.1114600000000001</v>
      </c>
      <c r="F155" s="5">
        <f t="shared" si="35"/>
        <v>1</v>
      </c>
      <c r="G155" s="5">
        <f t="shared" si="33"/>
        <v>146</v>
      </c>
      <c r="H155" s="44" t="s">
        <v>255</v>
      </c>
      <c r="I155" s="45">
        <f>COUNTIF('Liste des épreuves'!$E$8:$E$349,'Tableau des médailles'!$H155)</f>
        <v>0</v>
      </c>
      <c r="J155" s="45">
        <f>COUNTIF('Liste des épreuves'!$F$8:$F$349,'Tableau des médailles'!$H155)</f>
        <v>0</v>
      </c>
      <c r="K155" s="45">
        <f>COUNTIF('Liste des épreuves'!$G$8:$G$349,'Tableau des médailles'!$H155)+COUNTIF('Liste des épreuves'!$H$8:$H$349,'Tableau des médailles'!$H155)</f>
        <v>0</v>
      </c>
      <c r="L155" s="4">
        <v>146</v>
      </c>
      <c r="M155" s="68">
        <f t="shared" si="34"/>
        <v>1.1114600000000001</v>
      </c>
      <c r="N155" s="48">
        <f t="shared" si="36"/>
        <v>1</v>
      </c>
      <c r="O155" s="44" t="str">
        <f t="shared" si="37"/>
        <v>Pérou</v>
      </c>
      <c r="P155" s="45">
        <f t="shared" si="38"/>
        <v>0</v>
      </c>
      <c r="Q155" s="45">
        <f t="shared" si="39"/>
        <v>0</v>
      </c>
      <c r="R155" s="45">
        <f t="shared" si="40"/>
        <v>0</v>
      </c>
      <c r="S155" s="48">
        <f t="shared" si="41"/>
        <v>0</v>
      </c>
    </row>
    <row r="156" spans="1:19" x14ac:dyDescent="0.25">
      <c r="A156" s="6">
        <f t="shared" si="28"/>
        <v>1</v>
      </c>
      <c r="B156" s="6">
        <f t="shared" si="29"/>
        <v>1</v>
      </c>
      <c r="C156" s="6">
        <f t="shared" si="30"/>
        <v>1</v>
      </c>
      <c r="D156" s="4">
        <f t="shared" si="31"/>
        <v>1.1100000000000001</v>
      </c>
      <c r="E156" s="69">
        <f t="shared" si="32"/>
        <v>1.1114700000000002</v>
      </c>
      <c r="F156" s="5">
        <f t="shared" si="35"/>
        <v>1</v>
      </c>
      <c r="G156" s="5">
        <f t="shared" si="33"/>
        <v>147</v>
      </c>
      <c r="H156" s="44" t="s">
        <v>297</v>
      </c>
      <c r="I156" s="45">
        <f>COUNTIF('Liste des épreuves'!$E$8:$E$349,'Tableau des médailles'!$H156)</f>
        <v>0</v>
      </c>
      <c r="J156" s="45">
        <f>COUNTIF('Liste des épreuves'!$F$8:$F$349,'Tableau des médailles'!$H156)</f>
        <v>0</v>
      </c>
      <c r="K156" s="45">
        <f>COUNTIF('Liste des épreuves'!$G$8:$G$349,'Tableau des médailles'!$H156)+COUNTIF('Liste des épreuves'!$H$8:$H$349,'Tableau des médailles'!$H156)</f>
        <v>0</v>
      </c>
      <c r="L156" s="4">
        <v>147</v>
      </c>
      <c r="M156" s="68">
        <f t="shared" si="34"/>
        <v>1.1114700000000002</v>
      </c>
      <c r="N156" s="48">
        <f t="shared" si="36"/>
        <v>1</v>
      </c>
      <c r="O156" s="44" t="str">
        <f t="shared" si="37"/>
        <v>Philippines</v>
      </c>
      <c r="P156" s="45">
        <f t="shared" si="38"/>
        <v>0</v>
      </c>
      <c r="Q156" s="45">
        <f t="shared" si="39"/>
        <v>0</v>
      </c>
      <c r="R156" s="45">
        <f t="shared" si="40"/>
        <v>0</v>
      </c>
      <c r="S156" s="48">
        <f t="shared" si="41"/>
        <v>0</v>
      </c>
    </row>
    <row r="157" spans="1:19" x14ac:dyDescent="0.25">
      <c r="A157" s="6">
        <f t="shared" si="28"/>
        <v>1</v>
      </c>
      <c r="B157" s="6">
        <f t="shared" si="29"/>
        <v>1</v>
      </c>
      <c r="C157" s="6">
        <f t="shared" si="30"/>
        <v>1</v>
      </c>
      <c r="D157" s="4">
        <f t="shared" si="31"/>
        <v>1.1100000000000001</v>
      </c>
      <c r="E157" s="69">
        <f t="shared" si="32"/>
        <v>1.11148</v>
      </c>
      <c r="F157" s="5">
        <f t="shared" si="35"/>
        <v>1</v>
      </c>
      <c r="G157" s="5">
        <f t="shared" si="33"/>
        <v>148</v>
      </c>
      <c r="H157" s="44" t="s">
        <v>345</v>
      </c>
      <c r="I157" s="45">
        <f>COUNTIF('Liste des épreuves'!$E$8:$E$349,'Tableau des médailles'!$H157)</f>
        <v>0</v>
      </c>
      <c r="J157" s="45">
        <f>COUNTIF('Liste des épreuves'!$F$8:$F$349,'Tableau des médailles'!$H157)</f>
        <v>0</v>
      </c>
      <c r="K157" s="45">
        <f>COUNTIF('Liste des épreuves'!$G$8:$G$349,'Tableau des médailles'!$H157)+COUNTIF('Liste des épreuves'!$H$8:$H$349,'Tableau des médailles'!$H157)</f>
        <v>0</v>
      </c>
      <c r="L157" s="4">
        <v>148</v>
      </c>
      <c r="M157" s="68">
        <f t="shared" si="34"/>
        <v>1.11148</v>
      </c>
      <c r="N157" s="48">
        <f t="shared" si="36"/>
        <v>1</v>
      </c>
      <c r="O157" s="44" t="str">
        <f t="shared" si="37"/>
        <v>Pologne</v>
      </c>
      <c r="P157" s="45">
        <f t="shared" si="38"/>
        <v>0</v>
      </c>
      <c r="Q157" s="45">
        <f t="shared" si="39"/>
        <v>0</v>
      </c>
      <c r="R157" s="45">
        <f t="shared" si="40"/>
        <v>0</v>
      </c>
      <c r="S157" s="48">
        <f t="shared" si="41"/>
        <v>0</v>
      </c>
    </row>
    <row r="158" spans="1:19" x14ac:dyDescent="0.25">
      <c r="A158" s="6">
        <f t="shared" si="28"/>
        <v>1</v>
      </c>
      <c r="B158" s="6">
        <f t="shared" si="29"/>
        <v>1</v>
      </c>
      <c r="C158" s="6">
        <f t="shared" si="30"/>
        <v>1</v>
      </c>
      <c r="D158" s="4">
        <f t="shared" si="31"/>
        <v>1.1100000000000001</v>
      </c>
      <c r="E158" s="69">
        <f t="shared" si="32"/>
        <v>1.1114900000000001</v>
      </c>
      <c r="F158" s="5">
        <f t="shared" si="35"/>
        <v>1</v>
      </c>
      <c r="G158" s="5">
        <f t="shared" si="33"/>
        <v>149</v>
      </c>
      <c r="H158" s="44" t="s">
        <v>256</v>
      </c>
      <c r="I158" s="45">
        <f>COUNTIF('Liste des épreuves'!$E$8:$E$349,'Tableau des médailles'!$H158)</f>
        <v>0</v>
      </c>
      <c r="J158" s="45">
        <f>COUNTIF('Liste des épreuves'!$F$8:$F$349,'Tableau des médailles'!$H158)</f>
        <v>0</v>
      </c>
      <c r="K158" s="45">
        <f>COUNTIF('Liste des épreuves'!$G$8:$G$349,'Tableau des médailles'!$H158)+COUNTIF('Liste des épreuves'!$H$8:$H$349,'Tableau des médailles'!$H158)</f>
        <v>0</v>
      </c>
      <c r="L158" s="4">
        <v>149</v>
      </c>
      <c r="M158" s="68">
        <f t="shared" si="34"/>
        <v>1.1114900000000001</v>
      </c>
      <c r="N158" s="48">
        <f t="shared" si="36"/>
        <v>1</v>
      </c>
      <c r="O158" s="44" t="str">
        <f t="shared" si="37"/>
        <v>Porto Rico</v>
      </c>
      <c r="P158" s="45">
        <f t="shared" si="38"/>
        <v>0</v>
      </c>
      <c r="Q158" s="45">
        <f t="shared" si="39"/>
        <v>0</v>
      </c>
      <c r="R158" s="45">
        <f t="shared" si="40"/>
        <v>0</v>
      </c>
      <c r="S158" s="48">
        <f t="shared" si="41"/>
        <v>0</v>
      </c>
    </row>
    <row r="159" spans="1:19" x14ac:dyDescent="0.25">
      <c r="A159" s="6">
        <f t="shared" si="28"/>
        <v>1</v>
      </c>
      <c r="B159" s="6">
        <f t="shared" si="29"/>
        <v>1</v>
      </c>
      <c r="C159" s="6">
        <f t="shared" si="30"/>
        <v>1</v>
      </c>
      <c r="D159" s="4">
        <f t="shared" si="31"/>
        <v>1.1100000000000001</v>
      </c>
      <c r="E159" s="69">
        <f t="shared" si="32"/>
        <v>1.1115000000000002</v>
      </c>
      <c r="F159" s="5">
        <f t="shared" si="35"/>
        <v>1</v>
      </c>
      <c r="G159" s="5">
        <f t="shared" si="33"/>
        <v>150</v>
      </c>
      <c r="H159" s="44" t="s">
        <v>346</v>
      </c>
      <c r="I159" s="45">
        <f>COUNTIF('Liste des épreuves'!$E$8:$E$349,'Tableau des médailles'!$H159)</f>
        <v>0</v>
      </c>
      <c r="J159" s="45">
        <f>COUNTIF('Liste des épreuves'!$F$8:$F$349,'Tableau des médailles'!$H159)</f>
        <v>0</v>
      </c>
      <c r="K159" s="45">
        <f>COUNTIF('Liste des épreuves'!$G$8:$G$349,'Tableau des médailles'!$H159)+COUNTIF('Liste des épreuves'!$H$8:$H$349,'Tableau des médailles'!$H159)</f>
        <v>0</v>
      </c>
      <c r="L159" s="4">
        <v>150</v>
      </c>
      <c r="M159" s="68">
        <f t="shared" si="34"/>
        <v>1.1115000000000002</v>
      </c>
      <c r="N159" s="48">
        <f t="shared" si="36"/>
        <v>1</v>
      </c>
      <c r="O159" s="44" t="str">
        <f t="shared" si="37"/>
        <v>Portugal</v>
      </c>
      <c r="P159" s="45">
        <f t="shared" si="38"/>
        <v>0</v>
      </c>
      <c r="Q159" s="45">
        <f t="shared" si="39"/>
        <v>0</v>
      </c>
      <c r="R159" s="45">
        <f t="shared" si="40"/>
        <v>0</v>
      </c>
      <c r="S159" s="48">
        <f t="shared" si="41"/>
        <v>0</v>
      </c>
    </row>
    <row r="160" spans="1:19" x14ac:dyDescent="0.25">
      <c r="A160" s="6">
        <f t="shared" si="28"/>
        <v>1</v>
      </c>
      <c r="B160" s="6">
        <f t="shared" si="29"/>
        <v>1</v>
      </c>
      <c r="C160" s="6">
        <f t="shared" si="30"/>
        <v>1</v>
      </c>
      <c r="D160" s="4">
        <f t="shared" si="31"/>
        <v>1.1100000000000001</v>
      </c>
      <c r="E160" s="69">
        <f t="shared" si="32"/>
        <v>1.11151</v>
      </c>
      <c r="F160" s="5">
        <f t="shared" si="35"/>
        <v>1</v>
      </c>
      <c r="G160" s="5">
        <f t="shared" si="33"/>
        <v>151</v>
      </c>
      <c r="H160" s="44" t="s">
        <v>298</v>
      </c>
      <c r="I160" s="45">
        <f>COUNTIF('Liste des épreuves'!$E$8:$E$349,'Tableau des médailles'!$H160)</f>
        <v>0</v>
      </c>
      <c r="J160" s="45">
        <f>COUNTIF('Liste des épreuves'!$F$8:$F$349,'Tableau des médailles'!$H160)</f>
        <v>0</v>
      </c>
      <c r="K160" s="45">
        <f>COUNTIF('Liste des épreuves'!$G$8:$G$349,'Tableau des médailles'!$H160)+COUNTIF('Liste des épreuves'!$H$8:$H$349,'Tableau des médailles'!$H160)</f>
        <v>0</v>
      </c>
      <c r="L160" s="4">
        <v>151</v>
      </c>
      <c r="M160" s="68">
        <f t="shared" si="34"/>
        <v>1.11151</v>
      </c>
      <c r="N160" s="48">
        <f t="shared" si="36"/>
        <v>1</v>
      </c>
      <c r="O160" s="44" t="str">
        <f t="shared" si="37"/>
        <v>Qatar</v>
      </c>
      <c r="P160" s="45">
        <f t="shared" si="38"/>
        <v>0</v>
      </c>
      <c r="Q160" s="45">
        <f t="shared" si="39"/>
        <v>0</v>
      </c>
      <c r="R160" s="45">
        <f t="shared" si="40"/>
        <v>0</v>
      </c>
      <c r="S160" s="48">
        <f t="shared" si="41"/>
        <v>0</v>
      </c>
    </row>
    <row r="161" spans="1:19" x14ac:dyDescent="0.25">
      <c r="A161" s="6">
        <f t="shared" si="28"/>
        <v>1</v>
      </c>
      <c r="B161" s="6">
        <f t="shared" si="29"/>
        <v>1</v>
      </c>
      <c r="C161" s="6">
        <f t="shared" si="30"/>
        <v>1</v>
      </c>
      <c r="D161" s="4">
        <f t="shared" si="31"/>
        <v>1.1100000000000001</v>
      </c>
      <c r="E161" s="69">
        <f t="shared" si="32"/>
        <v>1.1115200000000001</v>
      </c>
      <c r="F161" s="5">
        <f t="shared" si="35"/>
        <v>1</v>
      </c>
      <c r="G161" s="5">
        <f t="shared" si="33"/>
        <v>152</v>
      </c>
      <c r="H161" s="44" t="s">
        <v>208</v>
      </c>
      <c r="I161" s="45">
        <f>COUNTIF('Liste des épreuves'!$E$8:$E$349,'Tableau des médailles'!$H161)</f>
        <v>0</v>
      </c>
      <c r="J161" s="45">
        <f>COUNTIF('Liste des épreuves'!$F$8:$F$349,'Tableau des médailles'!$H161)</f>
        <v>0</v>
      </c>
      <c r="K161" s="45">
        <f>COUNTIF('Liste des épreuves'!$G$8:$G$349,'Tableau des médailles'!$H161)+COUNTIF('Liste des épreuves'!$H$8:$H$349,'Tableau des médailles'!$H161)</f>
        <v>0</v>
      </c>
      <c r="L161" s="4">
        <v>152</v>
      </c>
      <c r="M161" s="68">
        <f t="shared" si="34"/>
        <v>1.1115200000000001</v>
      </c>
      <c r="N161" s="48">
        <f t="shared" si="36"/>
        <v>1</v>
      </c>
      <c r="O161" s="44" t="str">
        <f t="shared" si="37"/>
        <v>République centrafricaine</v>
      </c>
      <c r="P161" s="45">
        <f t="shared" si="38"/>
        <v>0</v>
      </c>
      <c r="Q161" s="45">
        <f t="shared" si="39"/>
        <v>0</v>
      </c>
      <c r="R161" s="45">
        <f t="shared" si="40"/>
        <v>0</v>
      </c>
      <c r="S161" s="48">
        <f t="shared" si="41"/>
        <v>0</v>
      </c>
    </row>
    <row r="162" spans="1:19" x14ac:dyDescent="0.25">
      <c r="A162" s="6">
        <f t="shared" si="28"/>
        <v>1</v>
      </c>
      <c r="B162" s="6">
        <f t="shared" si="29"/>
        <v>1</v>
      </c>
      <c r="C162" s="6">
        <f t="shared" si="30"/>
        <v>1</v>
      </c>
      <c r="D162" s="4">
        <f t="shared" si="31"/>
        <v>1.1100000000000001</v>
      </c>
      <c r="E162" s="69">
        <f t="shared" si="32"/>
        <v>1.1115300000000001</v>
      </c>
      <c r="F162" s="5">
        <f t="shared" si="35"/>
        <v>1</v>
      </c>
      <c r="G162" s="5">
        <f t="shared" si="33"/>
        <v>153</v>
      </c>
      <c r="H162" s="44" t="s">
        <v>209</v>
      </c>
      <c r="I162" s="45">
        <f>COUNTIF('Liste des épreuves'!$E$8:$E$349,'Tableau des médailles'!$H162)</f>
        <v>0</v>
      </c>
      <c r="J162" s="45">
        <f>COUNTIF('Liste des épreuves'!$F$8:$F$349,'Tableau des médailles'!$H162)</f>
        <v>0</v>
      </c>
      <c r="K162" s="45">
        <f>COUNTIF('Liste des épreuves'!$G$8:$G$349,'Tableau des médailles'!$H162)+COUNTIF('Liste des épreuves'!$H$8:$H$349,'Tableau des médailles'!$H162)</f>
        <v>0</v>
      </c>
      <c r="L162" s="4">
        <v>153</v>
      </c>
      <c r="M162" s="68">
        <f t="shared" si="34"/>
        <v>1.1115300000000001</v>
      </c>
      <c r="N162" s="48">
        <f t="shared" si="36"/>
        <v>1</v>
      </c>
      <c r="O162" s="44" t="str">
        <f t="shared" si="37"/>
        <v>République démocratique du Congo</v>
      </c>
      <c r="P162" s="45">
        <f t="shared" si="38"/>
        <v>0</v>
      </c>
      <c r="Q162" s="45">
        <f t="shared" si="39"/>
        <v>0</v>
      </c>
      <c r="R162" s="45">
        <f t="shared" si="40"/>
        <v>0</v>
      </c>
      <c r="S162" s="48">
        <f t="shared" si="41"/>
        <v>0</v>
      </c>
    </row>
    <row r="163" spans="1:19" x14ac:dyDescent="0.25">
      <c r="A163" s="6">
        <f t="shared" si="28"/>
        <v>1</v>
      </c>
      <c r="B163" s="6">
        <f t="shared" si="29"/>
        <v>1</v>
      </c>
      <c r="C163" s="6">
        <f t="shared" si="30"/>
        <v>1</v>
      </c>
      <c r="D163" s="4">
        <f t="shared" si="31"/>
        <v>1.1100000000000001</v>
      </c>
      <c r="E163" s="69">
        <f t="shared" si="32"/>
        <v>1.1115400000000002</v>
      </c>
      <c r="F163" s="5">
        <f t="shared" si="35"/>
        <v>1</v>
      </c>
      <c r="G163" s="5">
        <f t="shared" si="33"/>
        <v>154</v>
      </c>
      <c r="H163" s="44" t="s">
        <v>257</v>
      </c>
      <c r="I163" s="45">
        <f>COUNTIF('Liste des épreuves'!$E$8:$E$349,'Tableau des médailles'!$H163)</f>
        <v>0</v>
      </c>
      <c r="J163" s="45">
        <f>COUNTIF('Liste des épreuves'!$F$8:$F$349,'Tableau des médailles'!$H163)</f>
        <v>0</v>
      </c>
      <c r="K163" s="45">
        <f>COUNTIF('Liste des épreuves'!$G$8:$G$349,'Tableau des médailles'!$H163)+COUNTIF('Liste des épreuves'!$H$8:$H$349,'Tableau des médailles'!$H163)</f>
        <v>0</v>
      </c>
      <c r="L163" s="4">
        <v>154</v>
      </c>
      <c r="M163" s="68">
        <f t="shared" si="34"/>
        <v>1.1115400000000002</v>
      </c>
      <c r="N163" s="48">
        <f t="shared" si="36"/>
        <v>1</v>
      </c>
      <c r="O163" s="44" t="str">
        <f t="shared" si="37"/>
        <v>République dominicaine</v>
      </c>
      <c r="P163" s="45">
        <f t="shared" si="38"/>
        <v>0</v>
      </c>
      <c r="Q163" s="45">
        <f t="shared" si="39"/>
        <v>0</v>
      </c>
      <c r="R163" s="45">
        <f t="shared" si="40"/>
        <v>0</v>
      </c>
      <c r="S163" s="48">
        <f t="shared" si="41"/>
        <v>0</v>
      </c>
    </row>
    <row r="164" spans="1:19" x14ac:dyDescent="0.25">
      <c r="A164" s="6">
        <f t="shared" si="28"/>
        <v>1</v>
      </c>
      <c r="B164" s="6">
        <f t="shared" si="29"/>
        <v>1</v>
      </c>
      <c r="C164" s="6">
        <f t="shared" si="30"/>
        <v>1</v>
      </c>
      <c r="D164" s="4">
        <f t="shared" si="31"/>
        <v>1.1100000000000001</v>
      </c>
      <c r="E164" s="69">
        <f t="shared" si="32"/>
        <v>1.11155</v>
      </c>
      <c r="F164" s="5">
        <f t="shared" si="35"/>
        <v>1</v>
      </c>
      <c r="G164" s="5">
        <f t="shared" si="33"/>
        <v>155</v>
      </c>
      <c r="H164" s="44" t="s">
        <v>210</v>
      </c>
      <c r="I164" s="45">
        <f>COUNTIF('Liste des épreuves'!$E$8:$E$349,'Tableau des médailles'!$H164)</f>
        <v>0</v>
      </c>
      <c r="J164" s="45">
        <f>COUNTIF('Liste des épreuves'!$F$8:$F$349,'Tableau des médailles'!$H164)</f>
        <v>0</v>
      </c>
      <c r="K164" s="45">
        <f>COUNTIF('Liste des épreuves'!$G$8:$G$349,'Tableau des médailles'!$H164)+COUNTIF('Liste des épreuves'!$H$8:$H$349,'Tableau des médailles'!$H164)</f>
        <v>0</v>
      </c>
      <c r="L164" s="4">
        <v>155</v>
      </c>
      <c r="M164" s="68">
        <f t="shared" si="34"/>
        <v>1.11155</v>
      </c>
      <c r="N164" s="48">
        <f t="shared" si="36"/>
        <v>1</v>
      </c>
      <c r="O164" s="44" t="str">
        <f t="shared" si="37"/>
        <v>République du Congo</v>
      </c>
      <c r="P164" s="45">
        <f t="shared" si="38"/>
        <v>0</v>
      </c>
      <c r="Q164" s="45">
        <f t="shared" si="39"/>
        <v>0</v>
      </c>
      <c r="R164" s="45">
        <f t="shared" si="40"/>
        <v>0</v>
      </c>
      <c r="S164" s="48">
        <f t="shared" si="41"/>
        <v>0</v>
      </c>
    </row>
    <row r="165" spans="1:19" x14ac:dyDescent="0.25">
      <c r="A165" s="6">
        <f t="shared" si="28"/>
        <v>1</v>
      </c>
      <c r="B165" s="6">
        <f t="shared" si="29"/>
        <v>1</v>
      </c>
      <c r="C165" s="6">
        <f t="shared" si="30"/>
        <v>1</v>
      </c>
      <c r="D165" s="4">
        <f t="shared" si="31"/>
        <v>1.1100000000000001</v>
      </c>
      <c r="E165" s="69">
        <f t="shared" si="32"/>
        <v>1.1115600000000001</v>
      </c>
      <c r="F165" s="5">
        <f t="shared" si="35"/>
        <v>1</v>
      </c>
      <c r="G165" s="5">
        <f t="shared" si="33"/>
        <v>156</v>
      </c>
      <c r="H165" s="44" t="s">
        <v>347</v>
      </c>
      <c r="I165" s="45">
        <f>COUNTIF('Liste des épreuves'!$E$8:$E$349,'Tableau des médailles'!$H165)</f>
        <v>0</v>
      </c>
      <c r="J165" s="45">
        <f>COUNTIF('Liste des épreuves'!$F$8:$F$349,'Tableau des médailles'!$H165)</f>
        <v>0</v>
      </c>
      <c r="K165" s="45">
        <f>COUNTIF('Liste des épreuves'!$G$8:$G$349,'Tableau des médailles'!$H165)+COUNTIF('Liste des épreuves'!$H$8:$H$349,'Tableau des médailles'!$H165)</f>
        <v>0</v>
      </c>
      <c r="L165" s="4">
        <v>156</v>
      </c>
      <c r="M165" s="68">
        <f t="shared" si="34"/>
        <v>1.1115600000000001</v>
      </c>
      <c r="N165" s="48">
        <f t="shared" si="36"/>
        <v>1</v>
      </c>
      <c r="O165" s="44" t="str">
        <f t="shared" si="37"/>
        <v>République tchèque</v>
      </c>
      <c r="P165" s="45">
        <f t="shared" si="38"/>
        <v>0</v>
      </c>
      <c r="Q165" s="45">
        <f t="shared" si="39"/>
        <v>0</v>
      </c>
      <c r="R165" s="45">
        <f t="shared" si="40"/>
        <v>0</v>
      </c>
      <c r="S165" s="48">
        <f t="shared" si="41"/>
        <v>0</v>
      </c>
    </row>
    <row r="166" spans="1:19" x14ac:dyDescent="0.25">
      <c r="A166" s="6">
        <f t="shared" si="28"/>
        <v>1</v>
      </c>
      <c r="B166" s="6">
        <f t="shared" si="29"/>
        <v>1</v>
      </c>
      <c r="C166" s="6">
        <f t="shared" si="30"/>
        <v>1</v>
      </c>
      <c r="D166" s="4">
        <f t="shared" si="31"/>
        <v>1.1100000000000001</v>
      </c>
      <c r="E166" s="69">
        <f t="shared" si="32"/>
        <v>1.1115700000000002</v>
      </c>
      <c r="F166" s="5">
        <f t="shared" si="35"/>
        <v>1</v>
      </c>
      <c r="G166" s="5">
        <f t="shared" si="33"/>
        <v>157</v>
      </c>
      <c r="H166" s="44" t="s">
        <v>348</v>
      </c>
      <c r="I166" s="45">
        <f>COUNTIF('Liste des épreuves'!$E$8:$E$349,'Tableau des médailles'!$H166)</f>
        <v>0</v>
      </c>
      <c r="J166" s="45">
        <f>COUNTIF('Liste des épreuves'!$F$8:$F$349,'Tableau des médailles'!$H166)</f>
        <v>0</v>
      </c>
      <c r="K166" s="45">
        <f>COUNTIF('Liste des épreuves'!$G$8:$G$349,'Tableau des médailles'!$H166)+COUNTIF('Liste des épreuves'!$H$8:$H$349,'Tableau des médailles'!$H166)</f>
        <v>0</v>
      </c>
      <c r="L166" s="4">
        <v>157</v>
      </c>
      <c r="M166" s="68">
        <f t="shared" si="34"/>
        <v>1.1115700000000002</v>
      </c>
      <c r="N166" s="48">
        <f t="shared" si="36"/>
        <v>1</v>
      </c>
      <c r="O166" s="44" t="str">
        <f t="shared" si="37"/>
        <v>ROC</v>
      </c>
      <c r="P166" s="45">
        <f t="shared" si="38"/>
        <v>0</v>
      </c>
      <c r="Q166" s="45">
        <f t="shared" si="39"/>
        <v>0</v>
      </c>
      <c r="R166" s="45">
        <f t="shared" si="40"/>
        <v>0</v>
      </c>
      <c r="S166" s="48">
        <f t="shared" si="41"/>
        <v>0</v>
      </c>
    </row>
    <row r="167" spans="1:19" x14ac:dyDescent="0.25">
      <c r="A167" s="6">
        <f t="shared" si="28"/>
        <v>1</v>
      </c>
      <c r="B167" s="6">
        <f t="shared" si="29"/>
        <v>1</v>
      </c>
      <c r="C167" s="6">
        <f t="shared" si="30"/>
        <v>1</v>
      </c>
      <c r="D167" s="4">
        <f t="shared" si="31"/>
        <v>1.1100000000000001</v>
      </c>
      <c r="E167" s="69">
        <f t="shared" si="32"/>
        <v>1.11158</v>
      </c>
      <c r="F167" s="5">
        <f t="shared" si="35"/>
        <v>1</v>
      </c>
      <c r="G167" s="5">
        <f t="shared" si="33"/>
        <v>158</v>
      </c>
      <c r="H167" s="44" t="s">
        <v>349</v>
      </c>
      <c r="I167" s="45">
        <f>COUNTIF('Liste des épreuves'!$E$8:$E$349,'Tableau des médailles'!$H167)</f>
        <v>0</v>
      </c>
      <c r="J167" s="45">
        <f>COUNTIF('Liste des épreuves'!$F$8:$F$349,'Tableau des médailles'!$H167)</f>
        <v>0</v>
      </c>
      <c r="K167" s="45">
        <f>COUNTIF('Liste des épreuves'!$G$8:$G$349,'Tableau des médailles'!$H167)+COUNTIF('Liste des épreuves'!$H$8:$H$349,'Tableau des médailles'!$H167)</f>
        <v>0</v>
      </c>
      <c r="L167" s="4">
        <v>158</v>
      </c>
      <c r="M167" s="68">
        <f t="shared" si="34"/>
        <v>1.11158</v>
      </c>
      <c r="N167" s="48">
        <f t="shared" si="36"/>
        <v>1</v>
      </c>
      <c r="O167" s="44" t="str">
        <f t="shared" si="37"/>
        <v>Roumanie</v>
      </c>
      <c r="P167" s="45">
        <f t="shared" si="38"/>
        <v>0</v>
      </c>
      <c r="Q167" s="45">
        <f t="shared" si="39"/>
        <v>0</v>
      </c>
      <c r="R167" s="45">
        <f t="shared" si="40"/>
        <v>0</v>
      </c>
      <c r="S167" s="48">
        <f t="shared" si="41"/>
        <v>0</v>
      </c>
    </row>
    <row r="168" spans="1:19" x14ac:dyDescent="0.25">
      <c r="A168" s="6">
        <f t="shared" si="28"/>
        <v>1</v>
      </c>
      <c r="B168" s="6">
        <f t="shared" si="29"/>
        <v>1</v>
      </c>
      <c r="C168" s="6">
        <f t="shared" si="30"/>
        <v>1</v>
      </c>
      <c r="D168" s="4">
        <f t="shared" si="31"/>
        <v>1.1100000000000001</v>
      </c>
      <c r="E168" s="69">
        <f t="shared" si="32"/>
        <v>1.1115900000000001</v>
      </c>
      <c r="F168" s="5">
        <f t="shared" si="35"/>
        <v>1</v>
      </c>
      <c r="G168" s="5">
        <f t="shared" si="33"/>
        <v>159</v>
      </c>
      <c r="H168" s="44" t="s">
        <v>211</v>
      </c>
      <c r="I168" s="45">
        <f>COUNTIF('Liste des épreuves'!$E$8:$E$349,'Tableau des médailles'!$H168)</f>
        <v>0</v>
      </c>
      <c r="J168" s="45">
        <f>COUNTIF('Liste des épreuves'!$F$8:$F$349,'Tableau des médailles'!$H168)</f>
        <v>0</v>
      </c>
      <c r="K168" s="45">
        <f>COUNTIF('Liste des épreuves'!$G$8:$G$349,'Tableau des médailles'!$H168)+COUNTIF('Liste des épreuves'!$H$8:$H$349,'Tableau des médailles'!$H168)</f>
        <v>0</v>
      </c>
      <c r="L168" s="4">
        <v>159</v>
      </c>
      <c r="M168" s="68">
        <f t="shared" si="34"/>
        <v>1.1115900000000001</v>
      </c>
      <c r="N168" s="48">
        <f t="shared" si="36"/>
        <v>1</v>
      </c>
      <c r="O168" s="44" t="str">
        <f t="shared" si="37"/>
        <v>Rwanda</v>
      </c>
      <c r="P168" s="45">
        <f t="shared" si="38"/>
        <v>0</v>
      </c>
      <c r="Q168" s="45">
        <f t="shared" si="39"/>
        <v>0</v>
      </c>
      <c r="R168" s="45">
        <f t="shared" si="40"/>
        <v>0</v>
      </c>
      <c r="S168" s="48">
        <f t="shared" si="41"/>
        <v>0</v>
      </c>
    </row>
    <row r="169" spans="1:19" x14ac:dyDescent="0.25">
      <c r="A169" s="6">
        <f t="shared" si="28"/>
        <v>1</v>
      </c>
      <c r="B169" s="6">
        <f t="shared" si="29"/>
        <v>1</v>
      </c>
      <c r="C169" s="6">
        <f t="shared" si="30"/>
        <v>1</v>
      </c>
      <c r="D169" s="4">
        <f t="shared" si="31"/>
        <v>1.1100000000000001</v>
      </c>
      <c r="E169" s="69">
        <f t="shared" si="32"/>
        <v>1.1116000000000001</v>
      </c>
      <c r="F169" s="5">
        <f t="shared" si="35"/>
        <v>1</v>
      </c>
      <c r="G169" s="5">
        <f t="shared" si="33"/>
        <v>160</v>
      </c>
      <c r="H169" s="44" t="s">
        <v>258</v>
      </c>
      <c r="I169" s="45">
        <f>COUNTIF('Liste des épreuves'!$E$8:$E$349,'Tableau des médailles'!$H169)</f>
        <v>0</v>
      </c>
      <c r="J169" s="45">
        <f>COUNTIF('Liste des épreuves'!$F$8:$F$349,'Tableau des médailles'!$H169)</f>
        <v>0</v>
      </c>
      <c r="K169" s="45">
        <f>COUNTIF('Liste des épreuves'!$G$8:$G$349,'Tableau des médailles'!$H169)+COUNTIF('Liste des épreuves'!$H$8:$H$349,'Tableau des médailles'!$H169)</f>
        <v>0</v>
      </c>
      <c r="L169" s="4">
        <v>160</v>
      </c>
      <c r="M169" s="68">
        <f t="shared" si="34"/>
        <v>1.1116000000000001</v>
      </c>
      <c r="N169" s="48">
        <f t="shared" si="36"/>
        <v>1</v>
      </c>
      <c r="O169" s="44" t="str">
        <f t="shared" si="37"/>
        <v>Saint-Christophe-et-Niévès</v>
      </c>
      <c r="P169" s="45">
        <f t="shared" si="38"/>
        <v>0</v>
      </c>
      <c r="Q169" s="45">
        <f t="shared" si="39"/>
        <v>0</v>
      </c>
      <c r="R169" s="45">
        <f t="shared" si="40"/>
        <v>0</v>
      </c>
      <c r="S169" s="48">
        <f t="shared" si="41"/>
        <v>0</v>
      </c>
    </row>
    <row r="170" spans="1:19" x14ac:dyDescent="0.25">
      <c r="A170" s="6">
        <f t="shared" si="28"/>
        <v>1</v>
      </c>
      <c r="B170" s="6">
        <f t="shared" si="29"/>
        <v>1</v>
      </c>
      <c r="C170" s="6">
        <f t="shared" si="30"/>
        <v>1</v>
      </c>
      <c r="D170" s="4">
        <f t="shared" si="31"/>
        <v>1.1100000000000001</v>
      </c>
      <c r="E170" s="69">
        <f t="shared" si="32"/>
        <v>1.11161</v>
      </c>
      <c r="F170" s="5">
        <f t="shared" si="35"/>
        <v>1</v>
      </c>
      <c r="G170" s="5">
        <f t="shared" si="33"/>
        <v>161</v>
      </c>
      <c r="H170" s="44" t="s">
        <v>259</v>
      </c>
      <c r="I170" s="45">
        <f>COUNTIF('Liste des épreuves'!$E$8:$E$349,'Tableau des médailles'!$H170)</f>
        <v>0</v>
      </c>
      <c r="J170" s="45">
        <f>COUNTIF('Liste des épreuves'!$F$8:$F$349,'Tableau des médailles'!$H170)</f>
        <v>0</v>
      </c>
      <c r="K170" s="45">
        <f>COUNTIF('Liste des épreuves'!$G$8:$G$349,'Tableau des médailles'!$H170)+COUNTIF('Liste des épreuves'!$H$8:$H$349,'Tableau des médailles'!$H170)</f>
        <v>0</v>
      </c>
      <c r="L170" s="4">
        <v>161</v>
      </c>
      <c r="M170" s="68">
        <f t="shared" si="34"/>
        <v>1.11161</v>
      </c>
      <c r="N170" s="48">
        <f t="shared" si="36"/>
        <v>1</v>
      </c>
      <c r="O170" s="44" t="str">
        <f t="shared" si="37"/>
        <v>Sainte-Lucie</v>
      </c>
      <c r="P170" s="45">
        <f t="shared" si="38"/>
        <v>0</v>
      </c>
      <c r="Q170" s="45">
        <f t="shared" si="39"/>
        <v>0</v>
      </c>
      <c r="R170" s="45">
        <f t="shared" si="40"/>
        <v>0</v>
      </c>
      <c r="S170" s="48">
        <f t="shared" si="41"/>
        <v>0</v>
      </c>
    </row>
    <row r="171" spans="1:19" x14ac:dyDescent="0.25">
      <c r="A171" s="6">
        <f t="shared" si="28"/>
        <v>1</v>
      </c>
      <c r="B171" s="6">
        <f t="shared" si="29"/>
        <v>1</v>
      </c>
      <c r="C171" s="6">
        <f t="shared" si="30"/>
        <v>1</v>
      </c>
      <c r="D171" s="4">
        <f t="shared" si="31"/>
        <v>1.1100000000000001</v>
      </c>
      <c r="E171" s="69">
        <f t="shared" si="32"/>
        <v>1.1116200000000001</v>
      </c>
      <c r="F171" s="5">
        <f t="shared" si="35"/>
        <v>1</v>
      </c>
      <c r="G171" s="5">
        <f t="shared" si="33"/>
        <v>162</v>
      </c>
      <c r="H171" s="44" t="s">
        <v>350</v>
      </c>
      <c r="I171" s="45">
        <f>COUNTIF('Liste des épreuves'!$E$8:$E$349,'Tableau des médailles'!$H171)</f>
        <v>0</v>
      </c>
      <c r="J171" s="45">
        <f>COUNTIF('Liste des épreuves'!$F$8:$F$349,'Tableau des médailles'!$H171)</f>
        <v>0</v>
      </c>
      <c r="K171" s="45">
        <f>COUNTIF('Liste des épreuves'!$G$8:$G$349,'Tableau des médailles'!$H171)+COUNTIF('Liste des épreuves'!$H$8:$H$349,'Tableau des médailles'!$H171)</f>
        <v>0</v>
      </c>
      <c r="L171" s="4">
        <v>162</v>
      </c>
      <c r="M171" s="68">
        <f t="shared" si="34"/>
        <v>1.1116200000000001</v>
      </c>
      <c r="N171" s="48">
        <f t="shared" si="36"/>
        <v>1</v>
      </c>
      <c r="O171" s="44" t="str">
        <f t="shared" si="37"/>
        <v>Saint-Marin</v>
      </c>
      <c r="P171" s="45">
        <f t="shared" si="38"/>
        <v>0</v>
      </c>
      <c r="Q171" s="45">
        <f t="shared" si="39"/>
        <v>0</v>
      </c>
      <c r="R171" s="45">
        <f t="shared" si="40"/>
        <v>0</v>
      </c>
      <c r="S171" s="48">
        <f t="shared" si="41"/>
        <v>0</v>
      </c>
    </row>
    <row r="172" spans="1:19" x14ac:dyDescent="0.25">
      <c r="A172" s="6">
        <f t="shared" si="28"/>
        <v>1</v>
      </c>
      <c r="B172" s="6">
        <f t="shared" si="29"/>
        <v>1</v>
      </c>
      <c r="C172" s="6">
        <f t="shared" si="30"/>
        <v>1</v>
      </c>
      <c r="D172" s="4">
        <f t="shared" si="31"/>
        <v>1.1100000000000001</v>
      </c>
      <c r="E172" s="69">
        <f t="shared" si="32"/>
        <v>1.1116300000000001</v>
      </c>
      <c r="F172" s="5">
        <f t="shared" si="35"/>
        <v>1</v>
      </c>
      <c r="G172" s="5">
        <f t="shared" si="33"/>
        <v>163</v>
      </c>
      <c r="H172" s="44" t="s">
        <v>260</v>
      </c>
      <c r="I172" s="45">
        <f>COUNTIF('Liste des épreuves'!$E$8:$E$349,'Tableau des médailles'!$H172)</f>
        <v>0</v>
      </c>
      <c r="J172" s="45">
        <f>COUNTIF('Liste des épreuves'!$F$8:$F$349,'Tableau des médailles'!$H172)</f>
        <v>0</v>
      </c>
      <c r="K172" s="45">
        <f>COUNTIF('Liste des épreuves'!$G$8:$G$349,'Tableau des médailles'!$H172)+COUNTIF('Liste des épreuves'!$H$8:$H$349,'Tableau des médailles'!$H172)</f>
        <v>0</v>
      </c>
      <c r="L172" s="4">
        <v>163</v>
      </c>
      <c r="M172" s="68">
        <f t="shared" si="34"/>
        <v>1.1116300000000001</v>
      </c>
      <c r="N172" s="48">
        <f t="shared" si="36"/>
        <v>1</v>
      </c>
      <c r="O172" s="44" t="str">
        <f t="shared" si="37"/>
        <v>Saint-Vincent-et-les-Grenadines</v>
      </c>
      <c r="P172" s="45">
        <f t="shared" si="38"/>
        <v>0</v>
      </c>
      <c r="Q172" s="45">
        <f t="shared" si="39"/>
        <v>0</v>
      </c>
      <c r="R172" s="45">
        <f t="shared" si="40"/>
        <v>0</v>
      </c>
      <c r="S172" s="48">
        <f t="shared" si="41"/>
        <v>0</v>
      </c>
    </row>
    <row r="173" spans="1:19" x14ac:dyDescent="0.25">
      <c r="A173" s="6">
        <f t="shared" si="28"/>
        <v>1</v>
      </c>
      <c r="B173" s="6">
        <f t="shared" si="29"/>
        <v>1</v>
      </c>
      <c r="C173" s="6">
        <f t="shared" si="30"/>
        <v>1</v>
      </c>
      <c r="D173" s="4">
        <f t="shared" si="31"/>
        <v>1.1100000000000001</v>
      </c>
      <c r="E173" s="69">
        <f t="shared" si="32"/>
        <v>1.1116400000000002</v>
      </c>
      <c r="F173" s="5">
        <f t="shared" si="35"/>
        <v>1</v>
      </c>
      <c r="G173" s="5">
        <f t="shared" si="33"/>
        <v>164</v>
      </c>
      <c r="H173" s="44" t="s">
        <v>369</v>
      </c>
      <c r="I173" s="45">
        <f>COUNTIF('Liste des épreuves'!$E$8:$E$349,'Tableau des médailles'!$H173)</f>
        <v>0</v>
      </c>
      <c r="J173" s="45">
        <f>COUNTIF('Liste des épreuves'!$F$8:$F$349,'Tableau des médailles'!$H173)</f>
        <v>0</v>
      </c>
      <c r="K173" s="45">
        <f>COUNTIF('Liste des épreuves'!$G$8:$G$349,'Tableau des médailles'!$H173)+COUNTIF('Liste des épreuves'!$H$8:$H$349,'Tableau des médailles'!$H173)</f>
        <v>0</v>
      </c>
      <c r="L173" s="4">
        <v>164</v>
      </c>
      <c r="M173" s="68">
        <f t="shared" si="34"/>
        <v>1.1116400000000002</v>
      </c>
      <c r="N173" s="48">
        <f t="shared" si="36"/>
        <v>1</v>
      </c>
      <c r="O173" s="44" t="str">
        <f t="shared" si="37"/>
        <v>Salomon</v>
      </c>
      <c r="P173" s="45">
        <f t="shared" si="38"/>
        <v>0</v>
      </c>
      <c r="Q173" s="45">
        <f t="shared" si="39"/>
        <v>0</v>
      </c>
      <c r="R173" s="45">
        <f t="shared" si="40"/>
        <v>0</v>
      </c>
      <c r="S173" s="48">
        <f t="shared" si="41"/>
        <v>0</v>
      </c>
    </row>
    <row r="174" spans="1:19" x14ac:dyDescent="0.25">
      <c r="A174" s="6">
        <f t="shared" si="28"/>
        <v>1</v>
      </c>
      <c r="B174" s="6">
        <f t="shared" si="29"/>
        <v>1</v>
      </c>
      <c r="C174" s="6">
        <f t="shared" si="30"/>
        <v>1</v>
      </c>
      <c r="D174" s="4">
        <f t="shared" si="31"/>
        <v>1.1100000000000001</v>
      </c>
      <c r="E174" s="69">
        <f t="shared" si="32"/>
        <v>1.11165</v>
      </c>
      <c r="F174" s="5">
        <f t="shared" si="35"/>
        <v>1</v>
      </c>
      <c r="G174" s="5">
        <f t="shared" si="33"/>
        <v>165</v>
      </c>
      <c r="H174" s="44" t="s">
        <v>261</v>
      </c>
      <c r="I174" s="45">
        <f>COUNTIF('Liste des épreuves'!$E$8:$E$349,'Tableau des médailles'!$H174)</f>
        <v>0</v>
      </c>
      <c r="J174" s="45">
        <f>COUNTIF('Liste des épreuves'!$F$8:$F$349,'Tableau des médailles'!$H174)</f>
        <v>0</v>
      </c>
      <c r="K174" s="45">
        <f>COUNTIF('Liste des épreuves'!$G$8:$G$349,'Tableau des médailles'!$H174)+COUNTIF('Liste des épreuves'!$H$8:$H$349,'Tableau des médailles'!$H174)</f>
        <v>0</v>
      </c>
      <c r="L174" s="4">
        <v>165</v>
      </c>
      <c r="M174" s="68">
        <f t="shared" si="34"/>
        <v>1.11165</v>
      </c>
      <c r="N174" s="48">
        <f t="shared" si="36"/>
        <v>1</v>
      </c>
      <c r="O174" s="44" t="str">
        <f t="shared" si="37"/>
        <v>Salvador</v>
      </c>
      <c r="P174" s="45">
        <f t="shared" si="38"/>
        <v>0</v>
      </c>
      <c r="Q174" s="45">
        <f t="shared" si="39"/>
        <v>0</v>
      </c>
      <c r="R174" s="45">
        <f t="shared" si="40"/>
        <v>0</v>
      </c>
      <c r="S174" s="48">
        <f t="shared" si="41"/>
        <v>0</v>
      </c>
    </row>
    <row r="175" spans="1:19" x14ac:dyDescent="0.25">
      <c r="A175" s="6">
        <f t="shared" si="28"/>
        <v>1</v>
      </c>
      <c r="B175" s="6">
        <f t="shared" si="29"/>
        <v>1</v>
      </c>
      <c r="C175" s="6">
        <f t="shared" si="30"/>
        <v>1</v>
      </c>
      <c r="D175" s="4">
        <f t="shared" si="31"/>
        <v>1.1100000000000001</v>
      </c>
      <c r="E175" s="69">
        <f t="shared" si="32"/>
        <v>1.1116600000000001</v>
      </c>
      <c r="F175" s="5">
        <f t="shared" si="35"/>
        <v>1</v>
      </c>
      <c r="G175" s="5">
        <f t="shared" si="33"/>
        <v>166</v>
      </c>
      <c r="H175" s="44" t="s">
        <v>172</v>
      </c>
      <c r="I175" s="45">
        <f>COUNTIF('Liste des épreuves'!$E$8:$E$349,'Tableau des médailles'!$H175)</f>
        <v>0</v>
      </c>
      <c r="J175" s="45">
        <f>COUNTIF('Liste des épreuves'!$F$8:$F$349,'Tableau des médailles'!$H175)</f>
        <v>0</v>
      </c>
      <c r="K175" s="45">
        <f>COUNTIF('Liste des épreuves'!$G$8:$G$349,'Tableau des médailles'!$H175)+COUNTIF('Liste des épreuves'!$H$8:$H$349,'Tableau des médailles'!$H175)</f>
        <v>0</v>
      </c>
      <c r="L175" s="4">
        <v>166</v>
      </c>
      <c r="M175" s="68">
        <f t="shared" si="34"/>
        <v>1.1116600000000001</v>
      </c>
      <c r="N175" s="48">
        <f t="shared" si="36"/>
        <v>1</v>
      </c>
      <c r="O175" s="44" t="str">
        <f t="shared" si="37"/>
        <v>Samoa</v>
      </c>
      <c r="P175" s="45">
        <f t="shared" si="38"/>
        <v>0</v>
      </c>
      <c r="Q175" s="45">
        <f t="shared" si="39"/>
        <v>0</v>
      </c>
      <c r="R175" s="45">
        <f t="shared" si="40"/>
        <v>0</v>
      </c>
      <c r="S175" s="48">
        <f t="shared" si="41"/>
        <v>0</v>
      </c>
    </row>
    <row r="176" spans="1:19" x14ac:dyDescent="0.25">
      <c r="A176" s="6">
        <f t="shared" si="28"/>
        <v>1</v>
      </c>
      <c r="B176" s="6">
        <f t="shared" si="29"/>
        <v>1</v>
      </c>
      <c r="C176" s="6">
        <f t="shared" si="30"/>
        <v>1</v>
      </c>
      <c r="D176" s="4">
        <f t="shared" si="31"/>
        <v>1.1100000000000001</v>
      </c>
      <c r="E176" s="69">
        <f t="shared" si="32"/>
        <v>1.1116700000000002</v>
      </c>
      <c r="F176" s="5">
        <f t="shared" si="35"/>
        <v>1</v>
      </c>
      <c r="G176" s="5">
        <f t="shared" si="33"/>
        <v>167</v>
      </c>
      <c r="H176" s="44" t="s">
        <v>370</v>
      </c>
      <c r="I176" s="45">
        <f>COUNTIF('Liste des épreuves'!$E$8:$E$349,'Tableau des médailles'!$H176)</f>
        <v>0</v>
      </c>
      <c r="J176" s="45">
        <f>COUNTIF('Liste des épreuves'!$F$8:$F$349,'Tableau des médailles'!$H176)</f>
        <v>0</v>
      </c>
      <c r="K176" s="45">
        <f>COUNTIF('Liste des épreuves'!$G$8:$G$349,'Tableau des médailles'!$H176)+COUNTIF('Liste des épreuves'!$H$8:$H$349,'Tableau des médailles'!$H176)</f>
        <v>0</v>
      </c>
      <c r="L176" s="4">
        <v>167</v>
      </c>
      <c r="M176" s="68">
        <f t="shared" si="34"/>
        <v>1.1116700000000002</v>
      </c>
      <c r="N176" s="48">
        <f t="shared" si="36"/>
        <v>1</v>
      </c>
      <c r="O176" s="44" t="str">
        <f t="shared" si="37"/>
        <v>Samoa américaines</v>
      </c>
      <c r="P176" s="45">
        <f t="shared" si="38"/>
        <v>0</v>
      </c>
      <c r="Q176" s="45">
        <f t="shared" si="39"/>
        <v>0</v>
      </c>
      <c r="R176" s="45">
        <f t="shared" si="40"/>
        <v>0</v>
      </c>
      <c r="S176" s="48">
        <f t="shared" si="41"/>
        <v>0</v>
      </c>
    </row>
    <row r="177" spans="1:19" x14ac:dyDescent="0.25">
      <c r="A177" s="6">
        <f t="shared" si="28"/>
        <v>1</v>
      </c>
      <c r="B177" s="6">
        <f t="shared" si="29"/>
        <v>1</v>
      </c>
      <c r="C177" s="6">
        <f t="shared" si="30"/>
        <v>1</v>
      </c>
      <c r="D177" s="4">
        <f t="shared" si="31"/>
        <v>1.1100000000000001</v>
      </c>
      <c r="E177" s="69">
        <f t="shared" si="32"/>
        <v>1.11168</v>
      </c>
      <c r="F177" s="5">
        <f t="shared" si="35"/>
        <v>1</v>
      </c>
      <c r="G177" s="5">
        <f t="shared" si="33"/>
        <v>168</v>
      </c>
      <c r="H177" s="44" t="s">
        <v>212</v>
      </c>
      <c r="I177" s="45">
        <f>COUNTIF('Liste des épreuves'!$E$8:$E$349,'Tableau des médailles'!$H177)</f>
        <v>0</v>
      </c>
      <c r="J177" s="45">
        <f>COUNTIF('Liste des épreuves'!$F$8:$F$349,'Tableau des médailles'!$H177)</f>
        <v>0</v>
      </c>
      <c r="K177" s="45">
        <f>COUNTIF('Liste des épreuves'!$G$8:$G$349,'Tableau des médailles'!$H177)+COUNTIF('Liste des épreuves'!$H$8:$H$349,'Tableau des médailles'!$H177)</f>
        <v>0</v>
      </c>
      <c r="L177" s="4">
        <v>168</v>
      </c>
      <c r="M177" s="68">
        <f t="shared" si="34"/>
        <v>1.11168</v>
      </c>
      <c r="N177" s="48">
        <f t="shared" si="36"/>
        <v>1</v>
      </c>
      <c r="O177" s="44" t="str">
        <f t="shared" si="37"/>
        <v>Sao Tomé-et-Principe</v>
      </c>
      <c r="P177" s="45">
        <f t="shared" si="38"/>
        <v>0</v>
      </c>
      <c r="Q177" s="45">
        <f t="shared" si="39"/>
        <v>0</v>
      </c>
      <c r="R177" s="45">
        <f t="shared" si="40"/>
        <v>0</v>
      </c>
      <c r="S177" s="48">
        <f t="shared" si="41"/>
        <v>0</v>
      </c>
    </row>
    <row r="178" spans="1:19" x14ac:dyDescent="0.25">
      <c r="A178" s="6">
        <f t="shared" si="28"/>
        <v>1</v>
      </c>
      <c r="B178" s="6">
        <f t="shared" si="29"/>
        <v>1</v>
      </c>
      <c r="C178" s="6">
        <f t="shared" si="30"/>
        <v>1</v>
      </c>
      <c r="D178" s="4">
        <f t="shared" si="31"/>
        <v>1.1100000000000001</v>
      </c>
      <c r="E178" s="69">
        <f t="shared" si="32"/>
        <v>1.1116900000000001</v>
      </c>
      <c r="F178" s="5">
        <f t="shared" si="35"/>
        <v>1</v>
      </c>
      <c r="G178" s="5">
        <f t="shared" si="33"/>
        <v>169</v>
      </c>
      <c r="H178" s="44" t="s">
        <v>213</v>
      </c>
      <c r="I178" s="45">
        <f>COUNTIF('Liste des épreuves'!$E$8:$E$349,'Tableau des médailles'!$H178)</f>
        <v>0</v>
      </c>
      <c r="J178" s="45">
        <f>COUNTIF('Liste des épreuves'!$F$8:$F$349,'Tableau des médailles'!$H178)</f>
        <v>0</v>
      </c>
      <c r="K178" s="45">
        <f>COUNTIF('Liste des épreuves'!$G$8:$G$349,'Tableau des médailles'!$H178)+COUNTIF('Liste des épreuves'!$H$8:$H$349,'Tableau des médailles'!$H178)</f>
        <v>0</v>
      </c>
      <c r="L178" s="4">
        <v>169</v>
      </c>
      <c r="M178" s="68">
        <f t="shared" si="34"/>
        <v>1.1116900000000001</v>
      </c>
      <c r="N178" s="48">
        <f t="shared" si="36"/>
        <v>1</v>
      </c>
      <c r="O178" s="44" t="str">
        <f t="shared" si="37"/>
        <v>Sénégal</v>
      </c>
      <c r="P178" s="45">
        <f t="shared" si="38"/>
        <v>0</v>
      </c>
      <c r="Q178" s="45">
        <f t="shared" si="39"/>
        <v>0</v>
      </c>
      <c r="R178" s="45">
        <f t="shared" si="40"/>
        <v>0</v>
      </c>
      <c r="S178" s="48">
        <f t="shared" si="41"/>
        <v>0</v>
      </c>
    </row>
    <row r="179" spans="1:19" x14ac:dyDescent="0.25">
      <c r="A179" s="6">
        <f t="shared" si="28"/>
        <v>1</v>
      </c>
      <c r="B179" s="6">
        <f t="shared" si="29"/>
        <v>1</v>
      </c>
      <c r="C179" s="6">
        <f t="shared" si="30"/>
        <v>1</v>
      </c>
      <c r="D179" s="4">
        <f t="shared" si="31"/>
        <v>1.1100000000000001</v>
      </c>
      <c r="E179" s="69">
        <f t="shared" si="32"/>
        <v>1.1117000000000001</v>
      </c>
      <c r="F179" s="5">
        <f t="shared" si="35"/>
        <v>1</v>
      </c>
      <c r="G179" s="5">
        <f t="shared" si="33"/>
        <v>170</v>
      </c>
      <c r="H179" s="44" t="s">
        <v>351</v>
      </c>
      <c r="I179" s="45">
        <f>COUNTIF('Liste des épreuves'!$E$8:$E$349,'Tableau des médailles'!$H179)</f>
        <v>0</v>
      </c>
      <c r="J179" s="45">
        <f>COUNTIF('Liste des épreuves'!$F$8:$F$349,'Tableau des médailles'!$H179)</f>
        <v>0</v>
      </c>
      <c r="K179" s="45">
        <f>COUNTIF('Liste des épreuves'!$G$8:$G$349,'Tableau des médailles'!$H179)+COUNTIF('Liste des épreuves'!$H$8:$H$349,'Tableau des médailles'!$H179)</f>
        <v>0</v>
      </c>
      <c r="L179" s="4">
        <v>170</v>
      </c>
      <c r="M179" s="68">
        <f t="shared" si="34"/>
        <v>1.1117000000000001</v>
      </c>
      <c r="N179" s="48">
        <f t="shared" si="36"/>
        <v>1</v>
      </c>
      <c r="O179" s="44" t="str">
        <f t="shared" si="37"/>
        <v>Serbie</v>
      </c>
      <c r="P179" s="45">
        <f t="shared" si="38"/>
        <v>0</v>
      </c>
      <c r="Q179" s="45">
        <f t="shared" si="39"/>
        <v>0</v>
      </c>
      <c r="R179" s="45">
        <f t="shared" si="40"/>
        <v>0</v>
      </c>
      <c r="S179" s="48">
        <f t="shared" si="41"/>
        <v>0</v>
      </c>
    </row>
    <row r="180" spans="1:19" x14ac:dyDescent="0.25">
      <c r="A180" s="6">
        <f t="shared" si="28"/>
        <v>1</v>
      </c>
      <c r="B180" s="6">
        <f t="shared" si="29"/>
        <v>1</v>
      </c>
      <c r="C180" s="6">
        <f t="shared" si="30"/>
        <v>1</v>
      </c>
      <c r="D180" s="4">
        <f t="shared" si="31"/>
        <v>1.1100000000000001</v>
      </c>
      <c r="E180" s="69">
        <f t="shared" si="32"/>
        <v>1.1117100000000002</v>
      </c>
      <c r="F180" s="5">
        <f t="shared" si="35"/>
        <v>1</v>
      </c>
      <c r="G180" s="5">
        <f t="shared" si="33"/>
        <v>171</v>
      </c>
      <c r="H180" s="44" t="s">
        <v>214</v>
      </c>
      <c r="I180" s="45">
        <f>COUNTIF('Liste des épreuves'!$E$8:$E$349,'Tableau des médailles'!$H180)</f>
        <v>0</v>
      </c>
      <c r="J180" s="45">
        <f>COUNTIF('Liste des épreuves'!$F$8:$F$349,'Tableau des médailles'!$H180)</f>
        <v>0</v>
      </c>
      <c r="K180" s="45">
        <f>COUNTIF('Liste des épreuves'!$G$8:$G$349,'Tableau des médailles'!$H180)+COUNTIF('Liste des épreuves'!$H$8:$H$349,'Tableau des médailles'!$H180)</f>
        <v>0</v>
      </c>
      <c r="L180" s="4">
        <v>171</v>
      </c>
      <c r="M180" s="68">
        <f t="shared" si="34"/>
        <v>1.1117100000000002</v>
      </c>
      <c r="N180" s="48">
        <f t="shared" si="36"/>
        <v>1</v>
      </c>
      <c r="O180" s="44" t="str">
        <f t="shared" si="37"/>
        <v>Seychelles</v>
      </c>
      <c r="P180" s="45">
        <f t="shared" si="38"/>
        <v>0</v>
      </c>
      <c r="Q180" s="45">
        <f t="shared" si="39"/>
        <v>0</v>
      </c>
      <c r="R180" s="45">
        <f t="shared" si="40"/>
        <v>0</v>
      </c>
      <c r="S180" s="48">
        <f t="shared" si="41"/>
        <v>0</v>
      </c>
    </row>
    <row r="181" spans="1:19" x14ac:dyDescent="0.25">
      <c r="A181" s="6">
        <f t="shared" si="28"/>
        <v>1</v>
      </c>
      <c r="B181" s="6">
        <f t="shared" si="29"/>
        <v>1</v>
      </c>
      <c r="C181" s="6">
        <f t="shared" si="30"/>
        <v>1</v>
      </c>
      <c r="D181" s="4">
        <f t="shared" si="31"/>
        <v>1.1100000000000001</v>
      </c>
      <c r="E181" s="69">
        <f t="shared" si="32"/>
        <v>1.11172</v>
      </c>
      <c r="F181" s="5">
        <f t="shared" si="35"/>
        <v>1</v>
      </c>
      <c r="G181" s="5">
        <f t="shared" si="33"/>
        <v>172</v>
      </c>
      <c r="H181" s="44" t="s">
        <v>215</v>
      </c>
      <c r="I181" s="45">
        <f>COUNTIF('Liste des épreuves'!$E$8:$E$349,'Tableau des médailles'!$H181)</f>
        <v>0</v>
      </c>
      <c r="J181" s="45">
        <f>COUNTIF('Liste des épreuves'!$F$8:$F$349,'Tableau des médailles'!$H181)</f>
        <v>0</v>
      </c>
      <c r="K181" s="45">
        <f>COUNTIF('Liste des épreuves'!$G$8:$G$349,'Tableau des médailles'!$H181)+COUNTIF('Liste des épreuves'!$H$8:$H$349,'Tableau des médailles'!$H181)</f>
        <v>0</v>
      </c>
      <c r="L181" s="4">
        <v>172</v>
      </c>
      <c r="M181" s="68">
        <f t="shared" si="34"/>
        <v>1.11172</v>
      </c>
      <c r="N181" s="48">
        <f t="shared" si="36"/>
        <v>1</v>
      </c>
      <c r="O181" s="44" t="str">
        <f t="shared" si="37"/>
        <v>Sierra Leone</v>
      </c>
      <c r="P181" s="45">
        <f t="shared" si="38"/>
        <v>0</v>
      </c>
      <c r="Q181" s="45">
        <f t="shared" si="39"/>
        <v>0</v>
      </c>
      <c r="R181" s="45">
        <f t="shared" si="40"/>
        <v>0</v>
      </c>
      <c r="S181" s="48">
        <f t="shared" si="41"/>
        <v>0</v>
      </c>
    </row>
    <row r="182" spans="1:19" x14ac:dyDescent="0.25">
      <c r="A182" s="6">
        <f t="shared" si="28"/>
        <v>1</v>
      </c>
      <c r="B182" s="6">
        <f t="shared" si="29"/>
        <v>1</v>
      </c>
      <c r="C182" s="6">
        <f t="shared" si="30"/>
        <v>1</v>
      </c>
      <c r="D182" s="4">
        <f t="shared" si="31"/>
        <v>1.1100000000000001</v>
      </c>
      <c r="E182" s="69">
        <f t="shared" si="32"/>
        <v>1.1117300000000001</v>
      </c>
      <c r="F182" s="5">
        <f t="shared" si="35"/>
        <v>1</v>
      </c>
      <c r="G182" s="5">
        <f t="shared" si="33"/>
        <v>173</v>
      </c>
      <c r="H182" s="44" t="s">
        <v>299</v>
      </c>
      <c r="I182" s="45">
        <f>COUNTIF('Liste des épreuves'!$E$8:$E$349,'Tableau des médailles'!$H182)</f>
        <v>0</v>
      </c>
      <c r="J182" s="45">
        <f>COUNTIF('Liste des épreuves'!$F$8:$F$349,'Tableau des médailles'!$H182)</f>
        <v>0</v>
      </c>
      <c r="K182" s="45">
        <f>COUNTIF('Liste des épreuves'!$G$8:$G$349,'Tableau des médailles'!$H182)+COUNTIF('Liste des épreuves'!$H$8:$H$349,'Tableau des médailles'!$H182)</f>
        <v>0</v>
      </c>
      <c r="L182" s="4">
        <v>173</v>
      </c>
      <c r="M182" s="68">
        <f t="shared" si="34"/>
        <v>1.1117300000000001</v>
      </c>
      <c r="N182" s="48">
        <f t="shared" si="36"/>
        <v>1</v>
      </c>
      <c r="O182" s="44" t="str">
        <f t="shared" si="37"/>
        <v>Singapour</v>
      </c>
      <c r="P182" s="45">
        <f t="shared" si="38"/>
        <v>0</v>
      </c>
      <c r="Q182" s="45">
        <f t="shared" si="39"/>
        <v>0</v>
      </c>
      <c r="R182" s="45">
        <f t="shared" si="40"/>
        <v>0</v>
      </c>
      <c r="S182" s="48">
        <f t="shared" si="41"/>
        <v>0</v>
      </c>
    </row>
    <row r="183" spans="1:19" x14ac:dyDescent="0.25">
      <c r="A183" s="6">
        <f t="shared" si="28"/>
        <v>1</v>
      </c>
      <c r="B183" s="6">
        <f t="shared" si="29"/>
        <v>1</v>
      </c>
      <c r="C183" s="6">
        <f t="shared" si="30"/>
        <v>1</v>
      </c>
      <c r="D183" s="4">
        <f t="shared" si="31"/>
        <v>1.1100000000000001</v>
      </c>
      <c r="E183" s="69">
        <f t="shared" si="32"/>
        <v>1.1117400000000002</v>
      </c>
      <c r="F183" s="5">
        <f t="shared" si="35"/>
        <v>1</v>
      </c>
      <c r="G183" s="5">
        <f t="shared" si="33"/>
        <v>174</v>
      </c>
      <c r="H183" s="44" t="s">
        <v>352</v>
      </c>
      <c r="I183" s="45">
        <f>COUNTIF('Liste des épreuves'!$E$8:$E$349,'Tableau des médailles'!$H183)</f>
        <v>0</v>
      </c>
      <c r="J183" s="45">
        <f>COUNTIF('Liste des épreuves'!$F$8:$F$349,'Tableau des médailles'!$H183)</f>
        <v>0</v>
      </c>
      <c r="K183" s="45">
        <f>COUNTIF('Liste des épreuves'!$G$8:$G$349,'Tableau des médailles'!$H183)+COUNTIF('Liste des épreuves'!$H$8:$H$349,'Tableau des médailles'!$H183)</f>
        <v>0</v>
      </c>
      <c r="L183" s="4">
        <v>174</v>
      </c>
      <c r="M183" s="68">
        <f t="shared" si="34"/>
        <v>1.1117400000000002</v>
      </c>
      <c r="N183" s="48">
        <f t="shared" si="36"/>
        <v>1</v>
      </c>
      <c r="O183" s="44" t="str">
        <f t="shared" si="37"/>
        <v>Slovaquie</v>
      </c>
      <c r="P183" s="45">
        <f t="shared" si="38"/>
        <v>0</v>
      </c>
      <c r="Q183" s="45">
        <f t="shared" si="39"/>
        <v>0</v>
      </c>
      <c r="R183" s="45">
        <f t="shared" si="40"/>
        <v>0</v>
      </c>
      <c r="S183" s="48">
        <f t="shared" si="41"/>
        <v>0</v>
      </c>
    </row>
    <row r="184" spans="1:19" x14ac:dyDescent="0.25">
      <c r="A184" s="6">
        <f t="shared" si="28"/>
        <v>1</v>
      </c>
      <c r="B184" s="6">
        <f t="shared" si="29"/>
        <v>1</v>
      </c>
      <c r="C184" s="6">
        <f t="shared" si="30"/>
        <v>1</v>
      </c>
      <c r="D184" s="4">
        <f t="shared" si="31"/>
        <v>1.1100000000000001</v>
      </c>
      <c r="E184" s="69">
        <f t="shared" si="32"/>
        <v>1.11175</v>
      </c>
      <c r="F184" s="5">
        <f t="shared" si="35"/>
        <v>1</v>
      </c>
      <c r="G184" s="5">
        <f t="shared" si="33"/>
        <v>175</v>
      </c>
      <c r="H184" s="44" t="s">
        <v>353</v>
      </c>
      <c r="I184" s="45">
        <f>COUNTIF('Liste des épreuves'!$E$8:$E$349,'Tableau des médailles'!$H184)</f>
        <v>0</v>
      </c>
      <c r="J184" s="45">
        <f>COUNTIF('Liste des épreuves'!$F$8:$F$349,'Tableau des médailles'!$H184)</f>
        <v>0</v>
      </c>
      <c r="K184" s="45">
        <f>COUNTIF('Liste des épreuves'!$G$8:$G$349,'Tableau des médailles'!$H184)+COUNTIF('Liste des épreuves'!$H$8:$H$349,'Tableau des médailles'!$H184)</f>
        <v>0</v>
      </c>
      <c r="L184" s="4">
        <v>175</v>
      </c>
      <c r="M184" s="68">
        <f t="shared" si="34"/>
        <v>1.11175</v>
      </c>
      <c r="N184" s="48">
        <f t="shared" si="36"/>
        <v>1</v>
      </c>
      <c r="O184" s="44" t="str">
        <f t="shared" si="37"/>
        <v>Slovénie</v>
      </c>
      <c r="P184" s="45">
        <f t="shared" si="38"/>
        <v>0</v>
      </c>
      <c r="Q184" s="45">
        <f t="shared" si="39"/>
        <v>0</v>
      </c>
      <c r="R184" s="45">
        <f t="shared" si="40"/>
        <v>0</v>
      </c>
      <c r="S184" s="48">
        <f t="shared" si="41"/>
        <v>0</v>
      </c>
    </row>
    <row r="185" spans="1:19" x14ac:dyDescent="0.25">
      <c r="A185" s="6">
        <f t="shared" si="28"/>
        <v>1</v>
      </c>
      <c r="B185" s="6">
        <f t="shared" si="29"/>
        <v>1</v>
      </c>
      <c r="C185" s="6">
        <f t="shared" si="30"/>
        <v>1</v>
      </c>
      <c r="D185" s="4">
        <f t="shared" si="31"/>
        <v>1.1100000000000001</v>
      </c>
      <c r="E185" s="69">
        <f t="shared" si="32"/>
        <v>1.1117600000000001</v>
      </c>
      <c r="F185" s="5">
        <f t="shared" si="35"/>
        <v>1</v>
      </c>
      <c r="G185" s="5">
        <f t="shared" si="33"/>
        <v>176</v>
      </c>
      <c r="H185" s="44" t="s">
        <v>216</v>
      </c>
      <c r="I185" s="45">
        <f>COUNTIF('Liste des épreuves'!$E$8:$E$349,'Tableau des médailles'!$H185)</f>
        <v>0</v>
      </c>
      <c r="J185" s="45">
        <f>COUNTIF('Liste des épreuves'!$F$8:$F$349,'Tableau des médailles'!$H185)</f>
        <v>0</v>
      </c>
      <c r="K185" s="45">
        <f>COUNTIF('Liste des épreuves'!$G$8:$G$349,'Tableau des médailles'!$H185)+COUNTIF('Liste des épreuves'!$H$8:$H$349,'Tableau des médailles'!$H185)</f>
        <v>0</v>
      </c>
      <c r="L185" s="4">
        <v>176</v>
      </c>
      <c r="M185" s="68">
        <f t="shared" si="34"/>
        <v>1.1117600000000001</v>
      </c>
      <c r="N185" s="48">
        <f t="shared" si="36"/>
        <v>1</v>
      </c>
      <c r="O185" s="44" t="str">
        <f t="shared" si="37"/>
        <v>Somalie</v>
      </c>
      <c r="P185" s="45">
        <f t="shared" si="38"/>
        <v>0</v>
      </c>
      <c r="Q185" s="45">
        <f t="shared" si="39"/>
        <v>0</v>
      </c>
      <c r="R185" s="45">
        <f t="shared" si="40"/>
        <v>0</v>
      </c>
      <c r="S185" s="48">
        <f t="shared" si="41"/>
        <v>0</v>
      </c>
    </row>
    <row r="186" spans="1:19" x14ac:dyDescent="0.25">
      <c r="A186" s="6">
        <f t="shared" si="28"/>
        <v>1</v>
      </c>
      <c r="B186" s="6">
        <f t="shared" si="29"/>
        <v>1</v>
      </c>
      <c r="C186" s="6">
        <f t="shared" si="30"/>
        <v>1</v>
      </c>
      <c r="D186" s="4">
        <f t="shared" si="31"/>
        <v>1.1100000000000001</v>
      </c>
      <c r="E186" s="69">
        <f t="shared" si="32"/>
        <v>1.1117700000000001</v>
      </c>
      <c r="F186" s="5">
        <f t="shared" si="35"/>
        <v>1</v>
      </c>
      <c r="G186" s="5">
        <f t="shared" si="33"/>
        <v>177</v>
      </c>
      <c r="H186" s="44" t="s">
        <v>170</v>
      </c>
      <c r="I186" s="45">
        <f>COUNTIF('Liste des épreuves'!$E$8:$E$349,'Tableau des médailles'!$H186)</f>
        <v>0</v>
      </c>
      <c r="J186" s="45">
        <f>COUNTIF('Liste des épreuves'!$F$8:$F$349,'Tableau des médailles'!$H186)</f>
        <v>0</v>
      </c>
      <c r="K186" s="45">
        <f>COUNTIF('Liste des épreuves'!$G$8:$G$349,'Tableau des médailles'!$H186)+COUNTIF('Liste des épreuves'!$H$8:$H$349,'Tableau des médailles'!$H186)</f>
        <v>0</v>
      </c>
      <c r="L186" s="4">
        <v>177</v>
      </c>
      <c r="M186" s="68">
        <f t="shared" si="34"/>
        <v>1.1117700000000001</v>
      </c>
      <c r="N186" s="48">
        <f t="shared" si="36"/>
        <v>1</v>
      </c>
      <c r="O186" s="44" t="str">
        <f t="shared" si="37"/>
        <v>Soudan</v>
      </c>
      <c r="P186" s="45">
        <f t="shared" si="38"/>
        <v>0</v>
      </c>
      <c r="Q186" s="45">
        <f t="shared" si="39"/>
        <v>0</v>
      </c>
      <c r="R186" s="45">
        <f t="shared" si="40"/>
        <v>0</v>
      </c>
      <c r="S186" s="48">
        <f t="shared" si="41"/>
        <v>0</v>
      </c>
    </row>
    <row r="187" spans="1:19" x14ac:dyDescent="0.25">
      <c r="A187" s="6">
        <f t="shared" si="28"/>
        <v>1</v>
      </c>
      <c r="B187" s="6">
        <f t="shared" si="29"/>
        <v>1</v>
      </c>
      <c r="C187" s="6">
        <f t="shared" si="30"/>
        <v>1</v>
      </c>
      <c r="D187" s="4">
        <f t="shared" si="31"/>
        <v>1.1100000000000001</v>
      </c>
      <c r="E187" s="69">
        <f t="shared" si="32"/>
        <v>1.11178</v>
      </c>
      <c r="F187" s="5">
        <f t="shared" si="35"/>
        <v>1</v>
      </c>
      <c r="G187" s="5">
        <f t="shared" si="33"/>
        <v>178</v>
      </c>
      <c r="H187" s="44" t="s">
        <v>217</v>
      </c>
      <c r="I187" s="45">
        <f>COUNTIF('Liste des épreuves'!$E$8:$E$349,'Tableau des médailles'!$H187)</f>
        <v>0</v>
      </c>
      <c r="J187" s="45">
        <f>COUNTIF('Liste des épreuves'!$F$8:$F$349,'Tableau des médailles'!$H187)</f>
        <v>0</v>
      </c>
      <c r="K187" s="45">
        <f>COUNTIF('Liste des épreuves'!$G$8:$G$349,'Tableau des médailles'!$H187)+COUNTIF('Liste des épreuves'!$H$8:$H$349,'Tableau des médailles'!$H187)</f>
        <v>0</v>
      </c>
      <c r="L187" s="4">
        <v>178</v>
      </c>
      <c r="M187" s="68">
        <f t="shared" si="34"/>
        <v>1.11178</v>
      </c>
      <c r="N187" s="48">
        <f t="shared" si="36"/>
        <v>1</v>
      </c>
      <c r="O187" s="44" t="str">
        <f t="shared" si="37"/>
        <v>Soudan du Sud</v>
      </c>
      <c r="P187" s="45">
        <f t="shared" si="38"/>
        <v>0</v>
      </c>
      <c r="Q187" s="45">
        <f t="shared" si="39"/>
        <v>0</v>
      </c>
      <c r="R187" s="45">
        <f t="shared" si="40"/>
        <v>0</v>
      </c>
      <c r="S187" s="48">
        <f t="shared" si="41"/>
        <v>0</v>
      </c>
    </row>
    <row r="188" spans="1:19" x14ac:dyDescent="0.25">
      <c r="A188" s="6">
        <f t="shared" si="28"/>
        <v>1</v>
      </c>
      <c r="B188" s="6">
        <f t="shared" si="29"/>
        <v>1</v>
      </c>
      <c r="C188" s="6">
        <f t="shared" si="30"/>
        <v>1</v>
      </c>
      <c r="D188" s="4">
        <f t="shared" si="31"/>
        <v>1.1100000000000001</v>
      </c>
      <c r="E188" s="69">
        <f t="shared" si="32"/>
        <v>1.1117900000000001</v>
      </c>
      <c r="F188" s="5">
        <f t="shared" si="35"/>
        <v>1</v>
      </c>
      <c r="G188" s="5">
        <f t="shared" si="33"/>
        <v>179</v>
      </c>
      <c r="H188" s="44" t="s">
        <v>300</v>
      </c>
      <c r="I188" s="45">
        <f>COUNTIF('Liste des épreuves'!$E$8:$E$349,'Tableau des médailles'!$H188)</f>
        <v>0</v>
      </c>
      <c r="J188" s="45">
        <f>COUNTIF('Liste des épreuves'!$F$8:$F$349,'Tableau des médailles'!$H188)</f>
        <v>0</v>
      </c>
      <c r="K188" s="45">
        <f>COUNTIF('Liste des épreuves'!$G$8:$G$349,'Tableau des médailles'!$H188)+COUNTIF('Liste des épreuves'!$H$8:$H$349,'Tableau des médailles'!$H188)</f>
        <v>0</v>
      </c>
      <c r="L188" s="4">
        <v>179</v>
      </c>
      <c r="M188" s="68">
        <f t="shared" si="34"/>
        <v>1.1117900000000001</v>
      </c>
      <c r="N188" s="48">
        <f t="shared" si="36"/>
        <v>1</v>
      </c>
      <c r="O188" s="44" t="str">
        <f t="shared" si="37"/>
        <v>Sri Lanka</v>
      </c>
      <c r="P188" s="45">
        <f t="shared" si="38"/>
        <v>0</v>
      </c>
      <c r="Q188" s="45">
        <f t="shared" si="39"/>
        <v>0</v>
      </c>
      <c r="R188" s="45">
        <f t="shared" si="40"/>
        <v>0</v>
      </c>
      <c r="S188" s="48">
        <f t="shared" si="41"/>
        <v>0</v>
      </c>
    </row>
    <row r="189" spans="1:19" x14ac:dyDescent="0.25">
      <c r="A189" s="6">
        <f t="shared" si="28"/>
        <v>1</v>
      </c>
      <c r="B189" s="6">
        <f t="shared" si="29"/>
        <v>1</v>
      </c>
      <c r="C189" s="6">
        <f t="shared" si="30"/>
        <v>1</v>
      </c>
      <c r="D189" s="4">
        <f t="shared" si="31"/>
        <v>1.1100000000000001</v>
      </c>
      <c r="E189" s="69">
        <f t="shared" si="32"/>
        <v>1.1118000000000001</v>
      </c>
      <c r="F189" s="5">
        <f t="shared" si="35"/>
        <v>1</v>
      </c>
      <c r="G189" s="5">
        <f t="shared" si="33"/>
        <v>180</v>
      </c>
      <c r="H189" s="44" t="s">
        <v>354</v>
      </c>
      <c r="I189" s="45">
        <f>COUNTIF('Liste des épreuves'!$E$8:$E$349,'Tableau des médailles'!$H189)</f>
        <v>0</v>
      </c>
      <c r="J189" s="45">
        <f>COUNTIF('Liste des épreuves'!$F$8:$F$349,'Tableau des médailles'!$H189)</f>
        <v>0</v>
      </c>
      <c r="K189" s="45">
        <f>COUNTIF('Liste des épreuves'!$G$8:$G$349,'Tableau des médailles'!$H189)+COUNTIF('Liste des épreuves'!$H$8:$H$349,'Tableau des médailles'!$H189)</f>
        <v>0</v>
      </c>
      <c r="L189" s="4">
        <v>180</v>
      </c>
      <c r="M189" s="68">
        <f t="shared" si="34"/>
        <v>1.1118000000000001</v>
      </c>
      <c r="N189" s="48">
        <f t="shared" si="36"/>
        <v>1</v>
      </c>
      <c r="O189" s="44" t="str">
        <f t="shared" si="37"/>
        <v>Suède</v>
      </c>
      <c r="P189" s="45">
        <f t="shared" si="38"/>
        <v>0</v>
      </c>
      <c r="Q189" s="45">
        <f t="shared" si="39"/>
        <v>0</v>
      </c>
      <c r="R189" s="45">
        <f t="shared" si="40"/>
        <v>0</v>
      </c>
      <c r="S189" s="48">
        <f t="shared" si="41"/>
        <v>0</v>
      </c>
    </row>
    <row r="190" spans="1:19" x14ac:dyDescent="0.25">
      <c r="A190" s="6">
        <f t="shared" si="28"/>
        <v>1</v>
      </c>
      <c r="B190" s="6">
        <f t="shared" si="29"/>
        <v>1</v>
      </c>
      <c r="C190" s="6">
        <f t="shared" si="30"/>
        <v>1</v>
      </c>
      <c r="D190" s="4">
        <f t="shared" si="31"/>
        <v>1.1100000000000001</v>
      </c>
      <c r="E190" s="69">
        <f t="shared" si="32"/>
        <v>1.1118100000000002</v>
      </c>
      <c r="F190" s="5">
        <f t="shared" si="35"/>
        <v>1</v>
      </c>
      <c r="G190" s="5">
        <f t="shared" si="33"/>
        <v>181</v>
      </c>
      <c r="H190" s="44" t="s">
        <v>355</v>
      </c>
      <c r="I190" s="45">
        <f>COUNTIF('Liste des épreuves'!$E$8:$E$349,'Tableau des médailles'!$H190)</f>
        <v>0</v>
      </c>
      <c r="J190" s="45">
        <f>COUNTIF('Liste des épreuves'!$F$8:$F$349,'Tableau des médailles'!$H190)</f>
        <v>0</v>
      </c>
      <c r="K190" s="45">
        <f>COUNTIF('Liste des épreuves'!$G$8:$G$349,'Tableau des médailles'!$H190)+COUNTIF('Liste des épreuves'!$H$8:$H$349,'Tableau des médailles'!$H190)</f>
        <v>0</v>
      </c>
      <c r="L190" s="4">
        <v>181</v>
      </c>
      <c r="M190" s="68">
        <f t="shared" si="34"/>
        <v>1.1118100000000002</v>
      </c>
      <c r="N190" s="48">
        <f t="shared" si="36"/>
        <v>1</v>
      </c>
      <c r="O190" s="44" t="str">
        <f t="shared" si="37"/>
        <v>Suisse</v>
      </c>
      <c r="P190" s="45">
        <f t="shared" si="38"/>
        <v>0</v>
      </c>
      <c r="Q190" s="45">
        <f t="shared" si="39"/>
        <v>0</v>
      </c>
      <c r="R190" s="45">
        <f t="shared" si="40"/>
        <v>0</v>
      </c>
      <c r="S190" s="48">
        <f t="shared" si="41"/>
        <v>0</v>
      </c>
    </row>
    <row r="191" spans="1:19" x14ac:dyDescent="0.25">
      <c r="A191" s="6">
        <f t="shared" si="28"/>
        <v>1</v>
      </c>
      <c r="B191" s="6">
        <f t="shared" si="29"/>
        <v>1</v>
      </c>
      <c r="C191" s="6">
        <f t="shared" si="30"/>
        <v>1</v>
      </c>
      <c r="D191" s="4">
        <f t="shared" si="31"/>
        <v>1.1100000000000001</v>
      </c>
      <c r="E191" s="69">
        <f t="shared" si="32"/>
        <v>1.11182</v>
      </c>
      <c r="F191" s="5">
        <f t="shared" si="35"/>
        <v>1</v>
      </c>
      <c r="G191" s="5">
        <f t="shared" si="33"/>
        <v>182</v>
      </c>
      <c r="H191" s="44" t="s">
        <v>262</v>
      </c>
      <c r="I191" s="45">
        <f>COUNTIF('Liste des épreuves'!$E$8:$E$349,'Tableau des médailles'!$H191)</f>
        <v>0</v>
      </c>
      <c r="J191" s="45">
        <f>COUNTIF('Liste des épreuves'!$F$8:$F$349,'Tableau des médailles'!$H191)</f>
        <v>0</v>
      </c>
      <c r="K191" s="45">
        <f>COUNTIF('Liste des épreuves'!$G$8:$G$349,'Tableau des médailles'!$H191)+COUNTIF('Liste des épreuves'!$H$8:$H$349,'Tableau des médailles'!$H191)</f>
        <v>0</v>
      </c>
      <c r="L191" s="4">
        <v>182</v>
      </c>
      <c r="M191" s="68">
        <f t="shared" si="34"/>
        <v>1.11182</v>
      </c>
      <c r="N191" s="48">
        <f t="shared" si="36"/>
        <v>1</v>
      </c>
      <c r="O191" s="44" t="str">
        <f t="shared" si="37"/>
        <v>Suriname</v>
      </c>
      <c r="P191" s="45">
        <f t="shared" si="38"/>
        <v>0</v>
      </c>
      <c r="Q191" s="45">
        <f t="shared" si="39"/>
        <v>0</v>
      </c>
      <c r="R191" s="45">
        <f t="shared" si="40"/>
        <v>0</v>
      </c>
      <c r="S191" s="48">
        <f t="shared" si="41"/>
        <v>0</v>
      </c>
    </row>
    <row r="192" spans="1:19" x14ac:dyDescent="0.25">
      <c r="A192" s="6">
        <f t="shared" si="28"/>
        <v>1</v>
      </c>
      <c r="B192" s="6">
        <f t="shared" si="29"/>
        <v>1</v>
      </c>
      <c r="C192" s="6">
        <f t="shared" si="30"/>
        <v>1</v>
      </c>
      <c r="D192" s="4">
        <f t="shared" si="31"/>
        <v>1.1100000000000001</v>
      </c>
      <c r="E192" s="69">
        <f t="shared" si="32"/>
        <v>1.1118300000000001</v>
      </c>
      <c r="F192" s="5">
        <f t="shared" si="35"/>
        <v>1</v>
      </c>
      <c r="G192" s="5">
        <f t="shared" si="33"/>
        <v>183</v>
      </c>
      <c r="H192" s="44" t="s">
        <v>301</v>
      </c>
      <c r="I192" s="45">
        <f>COUNTIF('Liste des épreuves'!$E$8:$E$349,'Tableau des médailles'!$H192)</f>
        <v>0</v>
      </c>
      <c r="J192" s="45">
        <f>COUNTIF('Liste des épreuves'!$F$8:$F$349,'Tableau des médailles'!$H192)</f>
        <v>0</v>
      </c>
      <c r="K192" s="45">
        <f>COUNTIF('Liste des épreuves'!$G$8:$G$349,'Tableau des médailles'!$H192)+COUNTIF('Liste des épreuves'!$H$8:$H$349,'Tableau des médailles'!$H192)</f>
        <v>0</v>
      </c>
      <c r="L192" s="4">
        <v>183</v>
      </c>
      <c r="M192" s="68">
        <f t="shared" si="34"/>
        <v>1.1118300000000001</v>
      </c>
      <c r="N192" s="48">
        <f t="shared" si="36"/>
        <v>1</v>
      </c>
      <c r="O192" s="44" t="str">
        <f t="shared" si="37"/>
        <v>Syrie</v>
      </c>
      <c r="P192" s="45">
        <f t="shared" si="38"/>
        <v>0</v>
      </c>
      <c r="Q192" s="45">
        <f t="shared" si="39"/>
        <v>0</v>
      </c>
      <c r="R192" s="45">
        <f t="shared" si="40"/>
        <v>0</v>
      </c>
      <c r="S192" s="48">
        <f t="shared" si="41"/>
        <v>0</v>
      </c>
    </row>
    <row r="193" spans="1:19" x14ac:dyDescent="0.25">
      <c r="A193" s="6">
        <f t="shared" si="28"/>
        <v>1</v>
      </c>
      <c r="B193" s="6">
        <f t="shared" si="29"/>
        <v>1</v>
      </c>
      <c r="C193" s="6">
        <f t="shared" si="30"/>
        <v>1</v>
      </c>
      <c r="D193" s="4">
        <f t="shared" si="31"/>
        <v>1.1100000000000001</v>
      </c>
      <c r="E193" s="69">
        <f t="shared" si="32"/>
        <v>1.1118400000000002</v>
      </c>
      <c r="F193" s="5">
        <f t="shared" si="35"/>
        <v>1</v>
      </c>
      <c r="G193" s="5">
        <f t="shared" si="33"/>
        <v>184</v>
      </c>
      <c r="H193" s="44" t="s">
        <v>302</v>
      </c>
      <c r="I193" s="45">
        <f>COUNTIF('Liste des épreuves'!$E$8:$E$349,'Tableau des médailles'!$H193)</f>
        <v>0</v>
      </c>
      <c r="J193" s="45">
        <f>COUNTIF('Liste des épreuves'!$F$8:$F$349,'Tableau des médailles'!$H193)</f>
        <v>0</v>
      </c>
      <c r="K193" s="45">
        <f>COUNTIF('Liste des épreuves'!$G$8:$G$349,'Tableau des médailles'!$H193)+COUNTIF('Liste des épreuves'!$H$8:$H$349,'Tableau des médailles'!$H193)</f>
        <v>0</v>
      </c>
      <c r="L193" s="4">
        <v>184</v>
      </c>
      <c r="M193" s="68">
        <f t="shared" si="34"/>
        <v>1.1118400000000002</v>
      </c>
      <c r="N193" s="48">
        <f t="shared" si="36"/>
        <v>1</v>
      </c>
      <c r="O193" s="44" t="str">
        <f t="shared" si="37"/>
        <v>Tadjikistan</v>
      </c>
      <c r="P193" s="45">
        <f t="shared" si="38"/>
        <v>0</v>
      </c>
      <c r="Q193" s="45">
        <f t="shared" si="39"/>
        <v>0</v>
      </c>
      <c r="R193" s="45">
        <f t="shared" si="40"/>
        <v>0</v>
      </c>
      <c r="S193" s="48">
        <f t="shared" si="41"/>
        <v>0</v>
      </c>
    </row>
    <row r="194" spans="1:19" x14ac:dyDescent="0.25">
      <c r="A194" s="6">
        <f t="shared" si="28"/>
        <v>1</v>
      </c>
      <c r="B194" s="6">
        <f t="shared" si="29"/>
        <v>1</v>
      </c>
      <c r="C194" s="6">
        <f t="shared" si="30"/>
        <v>1</v>
      </c>
      <c r="D194" s="4">
        <f t="shared" si="31"/>
        <v>1.1100000000000001</v>
      </c>
      <c r="E194" s="69">
        <f t="shared" si="32"/>
        <v>1.11185</v>
      </c>
      <c r="F194" s="5">
        <f t="shared" si="35"/>
        <v>1</v>
      </c>
      <c r="G194" s="5">
        <f t="shared" si="33"/>
        <v>185</v>
      </c>
      <c r="H194" s="44" t="s">
        <v>303</v>
      </c>
      <c r="I194" s="45">
        <f>COUNTIF('Liste des épreuves'!$E$8:$E$349,'Tableau des médailles'!$H194)</f>
        <v>0</v>
      </c>
      <c r="J194" s="45">
        <f>COUNTIF('Liste des épreuves'!$F$8:$F$349,'Tableau des médailles'!$H194)</f>
        <v>0</v>
      </c>
      <c r="K194" s="45">
        <f>COUNTIF('Liste des épreuves'!$G$8:$G$349,'Tableau des médailles'!$H194)+COUNTIF('Liste des épreuves'!$H$8:$H$349,'Tableau des médailles'!$H194)</f>
        <v>0</v>
      </c>
      <c r="L194" s="4">
        <v>185</v>
      </c>
      <c r="M194" s="68">
        <f t="shared" si="34"/>
        <v>1.11185</v>
      </c>
      <c r="N194" s="48">
        <f t="shared" si="36"/>
        <v>1</v>
      </c>
      <c r="O194" s="44" t="str">
        <f t="shared" si="37"/>
        <v>Taipei chinois</v>
      </c>
      <c r="P194" s="45">
        <f t="shared" si="38"/>
        <v>0</v>
      </c>
      <c r="Q194" s="45">
        <f t="shared" si="39"/>
        <v>0</v>
      </c>
      <c r="R194" s="45">
        <f t="shared" si="40"/>
        <v>0</v>
      </c>
      <c r="S194" s="48">
        <f t="shared" si="41"/>
        <v>0</v>
      </c>
    </row>
    <row r="195" spans="1:19" x14ac:dyDescent="0.25">
      <c r="A195" s="6">
        <f t="shared" si="28"/>
        <v>1</v>
      </c>
      <c r="B195" s="6">
        <f t="shared" si="29"/>
        <v>1</v>
      </c>
      <c r="C195" s="6">
        <f t="shared" si="30"/>
        <v>1</v>
      </c>
      <c r="D195" s="4">
        <f t="shared" si="31"/>
        <v>1.1100000000000001</v>
      </c>
      <c r="E195" s="69">
        <f t="shared" si="32"/>
        <v>1.1118600000000001</v>
      </c>
      <c r="F195" s="5">
        <f t="shared" si="35"/>
        <v>1</v>
      </c>
      <c r="G195" s="5">
        <f t="shared" si="33"/>
        <v>186</v>
      </c>
      <c r="H195" s="44" t="s">
        <v>218</v>
      </c>
      <c r="I195" s="45">
        <f>COUNTIF('Liste des épreuves'!$E$8:$E$349,'Tableau des médailles'!$H195)</f>
        <v>0</v>
      </c>
      <c r="J195" s="45">
        <f>COUNTIF('Liste des épreuves'!$F$8:$F$349,'Tableau des médailles'!$H195)</f>
        <v>0</v>
      </c>
      <c r="K195" s="45">
        <f>COUNTIF('Liste des épreuves'!$G$8:$G$349,'Tableau des médailles'!$H195)+COUNTIF('Liste des épreuves'!$H$8:$H$349,'Tableau des médailles'!$H195)</f>
        <v>0</v>
      </c>
      <c r="L195" s="4">
        <v>186</v>
      </c>
      <c r="M195" s="68">
        <f t="shared" si="34"/>
        <v>1.1118600000000001</v>
      </c>
      <c r="N195" s="48">
        <f t="shared" si="36"/>
        <v>1</v>
      </c>
      <c r="O195" s="44" t="str">
        <f t="shared" si="37"/>
        <v>Tanzanie</v>
      </c>
      <c r="P195" s="45">
        <f t="shared" si="38"/>
        <v>0</v>
      </c>
      <c r="Q195" s="45">
        <f t="shared" si="39"/>
        <v>0</v>
      </c>
      <c r="R195" s="45">
        <f t="shared" si="40"/>
        <v>0</v>
      </c>
      <c r="S195" s="48">
        <f t="shared" si="41"/>
        <v>0</v>
      </c>
    </row>
    <row r="196" spans="1:19" x14ac:dyDescent="0.25">
      <c r="A196" s="6">
        <f t="shared" si="28"/>
        <v>1</v>
      </c>
      <c r="B196" s="6">
        <f t="shared" si="29"/>
        <v>1</v>
      </c>
      <c r="C196" s="6">
        <f t="shared" si="30"/>
        <v>1</v>
      </c>
      <c r="D196" s="4">
        <f t="shared" si="31"/>
        <v>1.1100000000000001</v>
      </c>
      <c r="E196" s="69">
        <f t="shared" si="32"/>
        <v>1.1118700000000001</v>
      </c>
      <c r="F196" s="5">
        <f t="shared" si="35"/>
        <v>1</v>
      </c>
      <c r="G196" s="5">
        <f t="shared" si="33"/>
        <v>187</v>
      </c>
      <c r="H196" s="44" t="s">
        <v>219</v>
      </c>
      <c r="I196" s="45">
        <f>COUNTIF('Liste des épreuves'!$E$8:$E$349,'Tableau des médailles'!$H196)</f>
        <v>0</v>
      </c>
      <c r="J196" s="45">
        <f>COUNTIF('Liste des épreuves'!$F$8:$F$349,'Tableau des médailles'!$H196)</f>
        <v>0</v>
      </c>
      <c r="K196" s="45">
        <f>COUNTIF('Liste des épreuves'!$G$8:$G$349,'Tableau des médailles'!$H196)+COUNTIF('Liste des épreuves'!$H$8:$H$349,'Tableau des médailles'!$H196)</f>
        <v>0</v>
      </c>
      <c r="L196" s="4">
        <v>187</v>
      </c>
      <c r="M196" s="68">
        <f t="shared" si="34"/>
        <v>1.1118700000000001</v>
      </c>
      <c r="N196" s="48">
        <f t="shared" si="36"/>
        <v>1</v>
      </c>
      <c r="O196" s="44" t="str">
        <f t="shared" si="37"/>
        <v>Tchad</v>
      </c>
      <c r="P196" s="45">
        <f t="shared" si="38"/>
        <v>0</v>
      </c>
      <c r="Q196" s="45">
        <f t="shared" si="39"/>
        <v>0</v>
      </c>
      <c r="R196" s="45">
        <f t="shared" si="40"/>
        <v>0</v>
      </c>
      <c r="S196" s="48">
        <f t="shared" si="41"/>
        <v>0</v>
      </c>
    </row>
    <row r="197" spans="1:19" x14ac:dyDescent="0.25">
      <c r="A197" s="6">
        <f t="shared" si="28"/>
        <v>1</v>
      </c>
      <c r="B197" s="6">
        <f t="shared" si="29"/>
        <v>1</v>
      </c>
      <c r="C197" s="6">
        <f t="shared" si="30"/>
        <v>1</v>
      </c>
      <c r="D197" s="4">
        <f t="shared" si="31"/>
        <v>1.1100000000000001</v>
      </c>
      <c r="E197" s="69">
        <f t="shared" si="32"/>
        <v>1.1118800000000002</v>
      </c>
      <c r="F197" s="5">
        <f t="shared" si="35"/>
        <v>1</v>
      </c>
      <c r="G197" s="5">
        <f t="shared" si="33"/>
        <v>188</v>
      </c>
      <c r="H197" s="44" t="s">
        <v>304</v>
      </c>
      <c r="I197" s="45">
        <f>COUNTIF('Liste des épreuves'!$E$8:$E$349,'Tableau des médailles'!$H197)</f>
        <v>0</v>
      </c>
      <c r="J197" s="45">
        <f>COUNTIF('Liste des épreuves'!$F$8:$F$349,'Tableau des médailles'!$H197)</f>
        <v>0</v>
      </c>
      <c r="K197" s="45">
        <f>COUNTIF('Liste des épreuves'!$G$8:$G$349,'Tableau des médailles'!$H197)+COUNTIF('Liste des épreuves'!$H$8:$H$349,'Tableau des médailles'!$H197)</f>
        <v>0</v>
      </c>
      <c r="L197" s="4">
        <v>188</v>
      </c>
      <c r="M197" s="68">
        <f t="shared" si="34"/>
        <v>1.1118800000000002</v>
      </c>
      <c r="N197" s="48">
        <f t="shared" si="36"/>
        <v>1</v>
      </c>
      <c r="O197" s="44" t="str">
        <f t="shared" si="37"/>
        <v>Thaïlande</v>
      </c>
      <c r="P197" s="45">
        <f t="shared" si="38"/>
        <v>0</v>
      </c>
      <c r="Q197" s="45">
        <f t="shared" si="39"/>
        <v>0</v>
      </c>
      <c r="R197" s="45">
        <f t="shared" si="40"/>
        <v>0</v>
      </c>
      <c r="S197" s="48">
        <f t="shared" si="41"/>
        <v>0</v>
      </c>
    </row>
    <row r="198" spans="1:19" x14ac:dyDescent="0.25">
      <c r="A198" s="6">
        <f t="shared" si="28"/>
        <v>1</v>
      </c>
      <c r="B198" s="6">
        <f t="shared" si="29"/>
        <v>1</v>
      </c>
      <c r="C198" s="6">
        <f t="shared" si="30"/>
        <v>1</v>
      </c>
      <c r="D198" s="4">
        <f t="shared" si="31"/>
        <v>1.1100000000000001</v>
      </c>
      <c r="E198" s="69">
        <f t="shared" si="32"/>
        <v>1.11189</v>
      </c>
      <c r="F198" s="5">
        <f t="shared" si="35"/>
        <v>1</v>
      </c>
      <c r="G198" s="5">
        <f t="shared" si="33"/>
        <v>189</v>
      </c>
      <c r="H198" s="44" t="s">
        <v>305</v>
      </c>
      <c r="I198" s="45">
        <f>COUNTIF('Liste des épreuves'!$E$8:$E$349,'Tableau des médailles'!$H198)</f>
        <v>0</v>
      </c>
      <c r="J198" s="45">
        <f>COUNTIF('Liste des épreuves'!$F$8:$F$349,'Tableau des médailles'!$H198)</f>
        <v>0</v>
      </c>
      <c r="K198" s="45">
        <f>COUNTIF('Liste des épreuves'!$G$8:$G$349,'Tableau des médailles'!$H198)+COUNTIF('Liste des épreuves'!$H$8:$H$349,'Tableau des médailles'!$H198)</f>
        <v>0</v>
      </c>
      <c r="L198" s="4">
        <v>189</v>
      </c>
      <c r="M198" s="68">
        <f t="shared" si="34"/>
        <v>1.11189</v>
      </c>
      <c r="N198" s="48">
        <f t="shared" si="36"/>
        <v>1</v>
      </c>
      <c r="O198" s="44" t="str">
        <f t="shared" si="37"/>
        <v>Timor oriental</v>
      </c>
      <c r="P198" s="45">
        <f t="shared" si="38"/>
        <v>0</v>
      </c>
      <c r="Q198" s="45">
        <f t="shared" si="39"/>
        <v>0</v>
      </c>
      <c r="R198" s="45">
        <f t="shared" si="40"/>
        <v>0</v>
      </c>
      <c r="S198" s="48">
        <f t="shared" si="41"/>
        <v>0</v>
      </c>
    </row>
    <row r="199" spans="1:19" x14ac:dyDescent="0.25">
      <c r="A199" s="6">
        <f t="shared" si="28"/>
        <v>1</v>
      </c>
      <c r="B199" s="6">
        <f t="shared" si="29"/>
        <v>1</v>
      </c>
      <c r="C199" s="6">
        <f t="shared" si="30"/>
        <v>1</v>
      </c>
      <c r="D199" s="4">
        <f t="shared" si="31"/>
        <v>1.1100000000000001</v>
      </c>
      <c r="E199" s="69">
        <f t="shared" si="32"/>
        <v>1.1119000000000001</v>
      </c>
      <c r="F199" s="5">
        <f t="shared" si="35"/>
        <v>1</v>
      </c>
      <c r="G199" s="5">
        <f t="shared" si="33"/>
        <v>190</v>
      </c>
      <c r="H199" s="44" t="s">
        <v>220</v>
      </c>
      <c r="I199" s="45">
        <f>COUNTIF('Liste des épreuves'!$E$8:$E$349,'Tableau des médailles'!$H199)</f>
        <v>0</v>
      </c>
      <c r="J199" s="45">
        <f>COUNTIF('Liste des épreuves'!$F$8:$F$349,'Tableau des médailles'!$H199)</f>
        <v>0</v>
      </c>
      <c r="K199" s="45">
        <f>COUNTIF('Liste des épreuves'!$G$8:$G$349,'Tableau des médailles'!$H199)+COUNTIF('Liste des épreuves'!$H$8:$H$349,'Tableau des médailles'!$H199)</f>
        <v>0</v>
      </c>
      <c r="L199" s="4">
        <v>190</v>
      </c>
      <c r="M199" s="68">
        <f t="shared" si="34"/>
        <v>1.1119000000000001</v>
      </c>
      <c r="N199" s="48">
        <f t="shared" si="36"/>
        <v>1</v>
      </c>
      <c r="O199" s="44" t="str">
        <f t="shared" si="37"/>
        <v>Togo</v>
      </c>
      <c r="P199" s="45">
        <f t="shared" si="38"/>
        <v>0</v>
      </c>
      <c r="Q199" s="45">
        <f t="shared" si="39"/>
        <v>0</v>
      </c>
      <c r="R199" s="45">
        <f t="shared" si="40"/>
        <v>0</v>
      </c>
      <c r="S199" s="48">
        <f t="shared" si="41"/>
        <v>0</v>
      </c>
    </row>
    <row r="200" spans="1:19" x14ac:dyDescent="0.25">
      <c r="A200" s="6">
        <f t="shared" si="28"/>
        <v>1</v>
      </c>
      <c r="B200" s="6">
        <f t="shared" si="29"/>
        <v>1</v>
      </c>
      <c r="C200" s="6">
        <f t="shared" si="30"/>
        <v>1</v>
      </c>
      <c r="D200" s="4">
        <f t="shared" si="31"/>
        <v>1.1100000000000001</v>
      </c>
      <c r="E200" s="69">
        <f t="shared" si="32"/>
        <v>1.1119100000000002</v>
      </c>
      <c r="F200" s="5">
        <f t="shared" si="35"/>
        <v>1</v>
      </c>
      <c r="G200" s="5">
        <f t="shared" si="33"/>
        <v>191</v>
      </c>
      <c r="H200" s="44" t="s">
        <v>371</v>
      </c>
      <c r="I200" s="45">
        <f>COUNTIF('Liste des épreuves'!$E$8:$E$349,'Tableau des médailles'!$H200)</f>
        <v>0</v>
      </c>
      <c r="J200" s="45">
        <f>COUNTIF('Liste des épreuves'!$F$8:$F$349,'Tableau des médailles'!$H200)</f>
        <v>0</v>
      </c>
      <c r="K200" s="45">
        <f>COUNTIF('Liste des épreuves'!$G$8:$G$349,'Tableau des médailles'!$H200)+COUNTIF('Liste des épreuves'!$H$8:$H$349,'Tableau des médailles'!$H200)</f>
        <v>0</v>
      </c>
      <c r="L200" s="4">
        <v>191</v>
      </c>
      <c r="M200" s="68">
        <f t="shared" si="34"/>
        <v>1.1119100000000002</v>
      </c>
      <c r="N200" s="48">
        <f t="shared" si="36"/>
        <v>1</v>
      </c>
      <c r="O200" s="44" t="str">
        <f t="shared" si="37"/>
        <v>Tonga</v>
      </c>
      <c r="P200" s="45">
        <f t="shared" si="38"/>
        <v>0</v>
      </c>
      <c r="Q200" s="45">
        <f t="shared" si="39"/>
        <v>0</v>
      </c>
      <c r="R200" s="45">
        <f t="shared" si="40"/>
        <v>0</v>
      </c>
      <c r="S200" s="48">
        <f t="shared" si="41"/>
        <v>0</v>
      </c>
    </row>
    <row r="201" spans="1:19" x14ac:dyDescent="0.25">
      <c r="A201" s="6">
        <f t="shared" si="28"/>
        <v>1</v>
      </c>
      <c r="B201" s="6">
        <f t="shared" si="29"/>
        <v>1</v>
      </c>
      <c r="C201" s="6">
        <f t="shared" si="30"/>
        <v>1</v>
      </c>
      <c r="D201" s="4">
        <f t="shared" si="31"/>
        <v>1.1100000000000001</v>
      </c>
      <c r="E201" s="69">
        <f t="shared" si="32"/>
        <v>1.11192</v>
      </c>
      <c r="F201" s="5">
        <f t="shared" si="35"/>
        <v>1</v>
      </c>
      <c r="G201" s="5">
        <f t="shared" si="33"/>
        <v>192</v>
      </c>
      <c r="H201" s="44" t="s">
        <v>263</v>
      </c>
      <c r="I201" s="45">
        <f>COUNTIF('Liste des épreuves'!$E$8:$E$349,'Tableau des médailles'!$H201)</f>
        <v>0</v>
      </c>
      <c r="J201" s="45">
        <f>COUNTIF('Liste des épreuves'!$F$8:$F$349,'Tableau des médailles'!$H201)</f>
        <v>0</v>
      </c>
      <c r="K201" s="45">
        <f>COUNTIF('Liste des épreuves'!$G$8:$G$349,'Tableau des médailles'!$H201)+COUNTIF('Liste des épreuves'!$H$8:$H$349,'Tableau des médailles'!$H201)</f>
        <v>0</v>
      </c>
      <c r="L201" s="4">
        <v>192</v>
      </c>
      <c r="M201" s="68">
        <f t="shared" si="34"/>
        <v>1.11192</v>
      </c>
      <c r="N201" s="48">
        <f t="shared" si="36"/>
        <v>1</v>
      </c>
      <c r="O201" s="44" t="str">
        <f t="shared" si="37"/>
        <v>Trinité-et-Tobago</v>
      </c>
      <c r="P201" s="45">
        <f t="shared" si="38"/>
        <v>0</v>
      </c>
      <c r="Q201" s="45">
        <f t="shared" si="39"/>
        <v>0</v>
      </c>
      <c r="R201" s="45">
        <f t="shared" si="40"/>
        <v>0</v>
      </c>
      <c r="S201" s="48">
        <f t="shared" si="41"/>
        <v>0</v>
      </c>
    </row>
    <row r="202" spans="1:19" x14ac:dyDescent="0.25">
      <c r="A202" s="6">
        <f t="shared" ref="A202:A214" si="42">RANK(I202,$I$10:$I$214)</f>
        <v>1</v>
      </c>
      <c r="B202" s="6">
        <f t="shared" ref="B202:B214" si="43">RANK(J202,$J$10:$J$214)</f>
        <v>1</v>
      </c>
      <c r="C202" s="6">
        <f t="shared" ref="C202:C214" si="44">RANK(K202,$K$10:$K$214)</f>
        <v>1</v>
      </c>
      <c r="D202" s="4">
        <f t="shared" ref="D202:D265" si="45">A202+B202/10+C202/100</f>
        <v>1.1100000000000001</v>
      </c>
      <c r="E202" s="69">
        <f t="shared" ref="E202:E214" si="46">A202+B202/10+C202/100+L202/100000</f>
        <v>1.1119300000000001</v>
      </c>
      <c r="F202" s="5">
        <f t="shared" si="35"/>
        <v>1</v>
      </c>
      <c r="G202" s="5">
        <f t="shared" ref="G202:G214" si="47">RANK(E202,$E$10:$E$214,-1)</f>
        <v>193</v>
      </c>
      <c r="H202" s="44" t="s">
        <v>221</v>
      </c>
      <c r="I202" s="45">
        <f>COUNTIF('Liste des épreuves'!$E$8:$E$349,'Tableau des médailles'!$H202)</f>
        <v>0</v>
      </c>
      <c r="J202" s="45">
        <f>COUNTIF('Liste des épreuves'!$F$8:$F$349,'Tableau des médailles'!$H202)</f>
        <v>0</v>
      </c>
      <c r="K202" s="45">
        <f>COUNTIF('Liste des épreuves'!$G$8:$G$349,'Tableau des médailles'!$H202)+COUNTIF('Liste des épreuves'!$H$8:$H$349,'Tableau des médailles'!$H202)</f>
        <v>0</v>
      </c>
      <c r="L202" s="4">
        <v>193</v>
      </c>
      <c r="M202" s="68">
        <f t="shared" ref="M202:M265" si="48">SMALL($E$10:$E$214,L202)</f>
        <v>1.1119300000000001</v>
      </c>
      <c r="N202" s="48">
        <f t="shared" si="36"/>
        <v>1</v>
      </c>
      <c r="O202" s="44" t="str">
        <f t="shared" si="37"/>
        <v>Tunisie</v>
      </c>
      <c r="P202" s="45">
        <f t="shared" si="38"/>
        <v>0</v>
      </c>
      <c r="Q202" s="45">
        <f t="shared" si="39"/>
        <v>0</v>
      </c>
      <c r="R202" s="45">
        <f t="shared" si="40"/>
        <v>0</v>
      </c>
      <c r="S202" s="48">
        <f t="shared" si="41"/>
        <v>0</v>
      </c>
    </row>
    <row r="203" spans="1:19" x14ac:dyDescent="0.25">
      <c r="A203" s="6">
        <f t="shared" si="42"/>
        <v>1</v>
      </c>
      <c r="B203" s="6">
        <f t="shared" si="43"/>
        <v>1</v>
      </c>
      <c r="C203" s="6">
        <f t="shared" si="44"/>
        <v>1</v>
      </c>
      <c r="D203" s="4">
        <f t="shared" si="45"/>
        <v>1.1100000000000001</v>
      </c>
      <c r="E203" s="69">
        <f t="shared" si="46"/>
        <v>1.1119400000000002</v>
      </c>
      <c r="F203" s="5">
        <f t="shared" ref="F203:F214" si="49">RANK(D203,$D$10:$D$214,-1)</f>
        <v>1</v>
      </c>
      <c r="G203" s="5">
        <f t="shared" si="47"/>
        <v>194</v>
      </c>
      <c r="H203" s="44" t="s">
        <v>306</v>
      </c>
      <c r="I203" s="45">
        <f>COUNTIF('Liste des épreuves'!$E$8:$E$349,'Tableau des médailles'!$H203)</f>
        <v>0</v>
      </c>
      <c r="J203" s="45">
        <f>COUNTIF('Liste des épreuves'!$F$8:$F$349,'Tableau des médailles'!$H203)</f>
        <v>0</v>
      </c>
      <c r="K203" s="45">
        <f>COUNTIF('Liste des épreuves'!$G$8:$G$349,'Tableau des médailles'!$H203)+COUNTIF('Liste des épreuves'!$H$8:$H$349,'Tableau des médailles'!$H203)</f>
        <v>0</v>
      </c>
      <c r="L203" s="4">
        <v>194</v>
      </c>
      <c r="M203" s="68">
        <f t="shared" si="48"/>
        <v>1.1119400000000002</v>
      </c>
      <c r="N203" s="48">
        <f t="shared" ref="N203:N214" si="50">VLOOKUP(M203,$E$10:$K$214,2,0)</f>
        <v>1</v>
      </c>
      <c r="O203" s="44" t="str">
        <f t="shared" ref="O203:O214" si="51">VLOOKUP(M203,$E$10:$K$214,4,0)</f>
        <v>Turkménistan</v>
      </c>
      <c r="P203" s="45">
        <f t="shared" ref="P203:P214" si="52">VLOOKUP($O203,$H$10:$K$214,2,0)</f>
        <v>0</v>
      </c>
      <c r="Q203" s="45">
        <f t="shared" ref="Q203:Q214" si="53">VLOOKUP($O203,$H$10:$K$214,3,0)</f>
        <v>0</v>
      </c>
      <c r="R203" s="45">
        <f t="shared" ref="R203:R214" si="54">VLOOKUP($O203,$H$10:$K$214,4,0)</f>
        <v>0</v>
      </c>
      <c r="S203" s="48">
        <f t="shared" ref="S203:S214" si="55">SUM(P203:R203)</f>
        <v>0</v>
      </c>
    </row>
    <row r="204" spans="1:19" x14ac:dyDescent="0.25">
      <c r="A204" s="6">
        <f t="shared" si="42"/>
        <v>1</v>
      </c>
      <c r="B204" s="6">
        <f t="shared" si="43"/>
        <v>1</v>
      </c>
      <c r="C204" s="6">
        <f t="shared" si="44"/>
        <v>1</v>
      </c>
      <c r="D204" s="4">
        <f t="shared" si="45"/>
        <v>1.1100000000000001</v>
      </c>
      <c r="E204" s="69">
        <f t="shared" si="46"/>
        <v>1.11195</v>
      </c>
      <c r="F204" s="5">
        <f t="shared" si="49"/>
        <v>1</v>
      </c>
      <c r="G204" s="5">
        <f t="shared" si="47"/>
        <v>195</v>
      </c>
      <c r="H204" s="44" t="s">
        <v>356</v>
      </c>
      <c r="I204" s="45">
        <f>COUNTIF('Liste des épreuves'!$E$8:$E$349,'Tableau des médailles'!$H204)</f>
        <v>0</v>
      </c>
      <c r="J204" s="45">
        <f>COUNTIF('Liste des épreuves'!$F$8:$F$349,'Tableau des médailles'!$H204)</f>
        <v>0</v>
      </c>
      <c r="K204" s="45">
        <f>COUNTIF('Liste des épreuves'!$G$8:$G$349,'Tableau des médailles'!$H204)+COUNTIF('Liste des épreuves'!$H$8:$H$349,'Tableau des médailles'!$H204)</f>
        <v>0</v>
      </c>
      <c r="L204" s="4">
        <v>195</v>
      </c>
      <c r="M204" s="68">
        <f t="shared" si="48"/>
        <v>1.11195</v>
      </c>
      <c r="N204" s="48">
        <f t="shared" si="50"/>
        <v>1</v>
      </c>
      <c r="O204" s="44" t="str">
        <f t="shared" si="51"/>
        <v>Turquie</v>
      </c>
      <c r="P204" s="45">
        <f t="shared" si="52"/>
        <v>0</v>
      </c>
      <c r="Q204" s="45">
        <f t="shared" si="53"/>
        <v>0</v>
      </c>
      <c r="R204" s="45">
        <f t="shared" si="54"/>
        <v>0</v>
      </c>
      <c r="S204" s="48">
        <f t="shared" si="55"/>
        <v>0</v>
      </c>
    </row>
    <row r="205" spans="1:19" x14ac:dyDescent="0.25">
      <c r="A205" s="6">
        <f t="shared" si="42"/>
        <v>1</v>
      </c>
      <c r="B205" s="6">
        <f t="shared" si="43"/>
        <v>1</v>
      </c>
      <c r="C205" s="6">
        <f t="shared" si="44"/>
        <v>1</v>
      </c>
      <c r="D205" s="4">
        <f t="shared" si="45"/>
        <v>1.1100000000000001</v>
      </c>
      <c r="E205" s="69">
        <f t="shared" si="46"/>
        <v>1.1119600000000001</v>
      </c>
      <c r="F205" s="5">
        <f t="shared" si="49"/>
        <v>1</v>
      </c>
      <c r="G205" s="5">
        <f t="shared" si="47"/>
        <v>196</v>
      </c>
      <c r="H205" s="44" t="s">
        <v>372</v>
      </c>
      <c r="I205" s="45">
        <f>COUNTIF('Liste des épreuves'!$E$8:$E$349,'Tableau des médailles'!$H205)</f>
        <v>0</v>
      </c>
      <c r="J205" s="45">
        <f>COUNTIF('Liste des épreuves'!$F$8:$F$349,'Tableau des médailles'!$H205)</f>
        <v>0</v>
      </c>
      <c r="K205" s="45">
        <f>COUNTIF('Liste des épreuves'!$G$8:$G$349,'Tableau des médailles'!$H205)+COUNTIF('Liste des épreuves'!$H$8:$H$349,'Tableau des médailles'!$H205)</f>
        <v>0</v>
      </c>
      <c r="L205" s="4">
        <v>196</v>
      </c>
      <c r="M205" s="68">
        <f t="shared" si="48"/>
        <v>1.1119600000000001</v>
      </c>
      <c r="N205" s="48">
        <f t="shared" si="50"/>
        <v>1</v>
      </c>
      <c r="O205" s="44" t="str">
        <f t="shared" si="51"/>
        <v>Tuvalu</v>
      </c>
      <c r="P205" s="45">
        <f t="shared" si="52"/>
        <v>0</v>
      </c>
      <c r="Q205" s="45">
        <f t="shared" si="53"/>
        <v>0</v>
      </c>
      <c r="R205" s="45">
        <f t="shared" si="54"/>
        <v>0</v>
      </c>
      <c r="S205" s="48">
        <f t="shared" si="55"/>
        <v>0</v>
      </c>
    </row>
    <row r="206" spans="1:19" x14ac:dyDescent="0.25">
      <c r="A206" s="6">
        <f t="shared" si="42"/>
        <v>1</v>
      </c>
      <c r="B206" s="6">
        <f t="shared" si="43"/>
        <v>1</v>
      </c>
      <c r="C206" s="6">
        <f t="shared" si="44"/>
        <v>1</v>
      </c>
      <c r="D206" s="4">
        <f t="shared" si="45"/>
        <v>1.1100000000000001</v>
      </c>
      <c r="E206" s="69">
        <f t="shared" si="46"/>
        <v>1.1119700000000001</v>
      </c>
      <c r="F206" s="5">
        <f t="shared" si="49"/>
        <v>1</v>
      </c>
      <c r="G206" s="5">
        <f t="shared" si="47"/>
        <v>197</v>
      </c>
      <c r="H206" s="44" t="s">
        <v>357</v>
      </c>
      <c r="I206" s="45">
        <f>COUNTIF('Liste des épreuves'!$E$8:$E$349,'Tableau des médailles'!$H206)</f>
        <v>0</v>
      </c>
      <c r="J206" s="45">
        <f>COUNTIF('Liste des épreuves'!$F$8:$F$349,'Tableau des médailles'!$H206)</f>
        <v>0</v>
      </c>
      <c r="K206" s="45">
        <f>COUNTIF('Liste des épreuves'!$G$8:$G$349,'Tableau des médailles'!$H206)+COUNTIF('Liste des épreuves'!$H$8:$H$349,'Tableau des médailles'!$H206)</f>
        <v>0</v>
      </c>
      <c r="L206" s="4">
        <v>197</v>
      </c>
      <c r="M206" s="68">
        <f t="shared" si="48"/>
        <v>1.1119700000000001</v>
      </c>
      <c r="N206" s="48">
        <f t="shared" si="50"/>
        <v>1</v>
      </c>
      <c r="O206" s="44" t="str">
        <f t="shared" si="51"/>
        <v>Ukraine</v>
      </c>
      <c r="P206" s="45">
        <f t="shared" si="52"/>
        <v>0</v>
      </c>
      <c r="Q206" s="45">
        <f t="shared" si="53"/>
        <v>0</v>
      </c>
      <c r="R206" s="45">
        <f t="shared" si="54"/>
        <v>0</v>
      </c>
      <c r="S206" s="48">
        <f t="shared" si="55"/>
        <v>0</v>
      </c>
    </row>
    <row r="207" spans="1:19" x14ac:dyDescent="0.25">
      <c r="A207" s="6">
        <f t="shared" si="42"/>
        <v>1</v>
      </c>
      <c r="B207" s="6">
        <f t="shared" si="43"/>
        <v>1</v>
      </c>
      <c r="C207" s="6">
        <f t="shared" si="44"/>
        <v>1</v>
      </c>
      <c r="D207" s="4">
        <f t="shared" si="45"/>
        <v>1.1100000000000001</v>
      </c>
      <c r="E207" s="69">
        <f t="shared" si="46"/>
        <v>1.1119800000000002</v>
      </c>
      <c r="F207" s="5">
        <f t="shared" si="49"/>
        <v>1</v>
      </c>
      <c r="G207" s="5">
        <f t="shared" si="47"/>
        <v>198</v>
      </c>
      <c r="H207" s="44" t="s">
        <v>222</v>
      </c>
      <c r="I207" s="45">
        <f>COUNTIF('Liste des épreuves'!$E$8:$E$349,'Tableau des médailles'!$H207)</f>
        <v>0</v>
      </c>
      <c r="J207" s="45">
        <f>COUNTIF('Liste des épreuves'!$F$8:$F$349,'Tableau des médailles'!$H207)</f>
        <v>0</v>
      </c>
      <c r="K207" s="45">
        <f>COUNTIF('Liste des épreuves'!$G$8:$G$349,'Tableau des médailles'!$H207)+COUNTIF('Liste des épreuves'!$H$8:$H$349,'Tableau des médailles'!$H207)</f>
        <v>0</v>
      </c>
      <c r="L207" s="4">
        <v>198</v>
      </c>
      <c r="M207" s="68">
        <f t="shared" si="48"/>
        <v>1.1119800000000002</v>
      </c>
      <c r="N207" s="48">
        <f t="shared" si="50"/>
        <v>1</v>
      </c>
      <c r="O207" s="44" t="str">
        <f t="shared" si="51"/>
        <v>Union des Comores</v>
      </c>
      <c r="P207" s="45">
        <f t="shared" si="52"/>
        <v>0</v>
      </c>
      <c r="Q207" s="45">
        <f t="shared" si="53"/>
        <v>0</v>
      </c>
      <c r="R207" s="45">
        <f t="shared" si="54"/>
        <v>0</v>
      </c>
      <c r="S207" s="48">
        <f t="shared" si="55"/>
        <v>0</v>
      </c>
    </row>
    <row r="208" spans="1:19" x14ac:dyDescent="0.25">
      <c r="A208" s="6">
        <f t="shared" si="42"/>
        <v>1</v>
      </c>
      <c r="B208" s="6">
        <f t="shared" si="43"/>
        <v>1</v>
      </c>
      <c r="C208" s="6">
        <f t="shared" si="44"/>
        <v>1</v>
      </c>
      <c r="D208" s="4">
        <f t="shared" si="45"/>
        <v>1.1100000000000001</v>
      </c>
      <c r="E208" s="69">
        <f t="shared" si="46"/>
        <v>1.11199</v>
      </c>
      <c r="F208" s="5">
        <f t="shared" si="49"/>
        <v>1</v>
      </c>
      <c r="G208" s="5">
        <f t="shared" si="47"/>
        <v>199</v>
      </c>
      <c r="H208" s="44" t="s">
        <v>264</v>
      </c>
      <c r="I208" s="45">
        <f>COUNTIF('Liste des épreuves'!$E$8:$E$349,'Tableau des médailles'!$H208)</f>
        <v>0</v>
      </c>
      <c r="J208" s="45">
        <f>COUNTIF('Liste des épreuves'!$F$8:$F$349,'Tableau des médailles'!$H208)</f>
        <v>0</v>
      </c>
      <c r="K208" s="45">
        <f>COUNTIF('Liste des épreuves'!$G$8:$G$349,'Tableau des médailles'!$H208)+COUNTIF('Liste des épreuves'!$H$8:$H$349,'Tableau des médailles'!$H208)</f>
        <v>0</v>
      </c>
      <c r="L208" s="4">
        <v>199</v>
      </c>
      <c r="M208" s="68">
        <f t="shared" si="48"/>
        <v>1.11199</v>
      </c>
      <c r="N208" s="48">
        <f t="shared" si="50"/>
        <v>1</v>
      </c>
      <c r="O208" s="44" t="str">
        <f t="shared" si="51"/>
        <v>Uruguay</v>
      </c>
      <c r="P208" s="45">
        <f t="shared" si="52"/>
        <v>0</v>
      </c>
      <c r="Q208" s="45">
        <f t="shared" si="53"/>
        <v>0</v>
      </c>
      <c r="R208" s="45">
        <f t="shared" si="54"/>
        <v>0</v>
      </c>
      <c r="S208" s="48">
        <f t="shared" si="55"/>
        <v>0</v>
      </c>
    </row>
    <row r="209" spans="1:19" x14ac:dyDescent="0.25">
      <c r="A209" s="6">
        <f t="shared" si="42"/>
        <v>1</v>
      </c>
      <c r="B209" s="6">
        <f t="shared" si="43"/>
        <v>1</v>
      </c>
      <c r="C209" s="6">
        <f t="shared" si="44"/>
        <v>1</v>
      </c>
      <c r="D209" s="4">
        <f t="shared" si="45"/>
        <v>1.1100000000000001</v>
      </c>
      <c r="E209" s="69">
        <f t="shared" si="46"/>
        <v>1.1120000000000001</v>
      </c>
      <c r="F209" s="5">
        <f t="shared" si="49"/>
        <v>1</v>
      </c>
      <c r="G209" s="5">
        <f t="shared" si="47"/>
        <v>200</v>
      </c>
      <c r="H209" s="44" t="s">
        <v>373</v>
      </c>
      <c r="I209" s="45">
        <f>COUNTIF('Liste des épreuves'!$E$8:$E$349,'Tableau des médailles'!$H209)</f>
        <v>0</v>
      </c>
      <c r="J209" s="45">
        <f>COUNTIF('Liste des épreuves'!$F$8:$F$349,'Tableau des médailles'!$H209)</f>
        <v>0</v>
      </c>
      <c r="K209" s="45">
        <f>COUNTIF('Liste des épreuves'!$G$8:$G$349,'Tableau des médailles'!$H209)+COUNTIF('Liste des épreuves'!$H$8:$H$349,'Tableau des médailles'!$H209)</f>
        <v>0</v>
      </c>
      <c r="L209" s="4">
        <v>200</v>
      </c>
      <c r="M209" s="68">
        <f t="shared" si="48"/>
        <v>1.1120000000000001</v>
      </c>
      <c r="N209" s="48">
        <f t="shared" si="50"/>
        <v>1</v>
      </c>
      <c r="O209" s="44" t="str">
        <f t="shared" si="51"/>
        <v>Vanuatu</v>
      </c>
      <c r="P209" s="45">
        <f t="shared" si="52"/>
        <v>0</v>
      </c>
      <c r="Q209" s="45">
        <f t="shared" si="53"/>
        <v>0</v>
      </c>
      <c r="R209" s="45">
        <f t="shared" si="54"/>
        <v>0</v>
      </c>
      <c r="S209" s="48">
        <f t="shared" si="55"/>
        <v>0</v>
      </c>
    </row>
    <row r="210" spans="1:19" x14ac:dyDescent="0.25">
      <c r="A210" s="6">
        <f t="shared" si="42"/>
        <v>1</v>
      </c>
      <c r="B210" s="6">
        <f t="shared" si="43"/>
        <v>1</v>
      </c>
      <c r="C210" s="6">
        <f t="shared" si="44"/>
        <v>1</v>
      </c>
      <c r="D210" s="4">
        <f t="shared" si="45"/>
        <v>1.1100000000000001</v>
      </c>
      <c r="E210" s="69">
        <f t="shared" si="46"/>
        <v>1.1120100000000002</v>
      </c>
      <c r="F210" s="5">
        <f t="shared" si="49"/>
        <v>1</v>
      </c>
      <c r="G210" s="5">
        <f t="shared" si="47"/>
        <v>201</v>
      </c>
      <c r="H210" s="44" t="s">
        <v>265</v>
      </c>
      <c r="I210" s="45">
        <f>COUNTIF('Liste des épreuves'!$E$8:$E$349,'Tableau des médailles'!$H210)</f>
        <v>0</v>
      </c>
      <c r="J210" s="45">
        <f>COUNTIF('Liste des épreuves'!$F$8:$F$349,'Tableau des médailles'!$H210)</f>
        <v>0</v>
      </c>
      <c r="K210" s="45">
        <f>COUNTIF('Liste des épreuves'!$G$8:$G$349,'Tableau des médailles'!$H210)+COUNTIF('Liste des épreuves'!$H$8:$H$349,'Tableau des médailles'!$H210)</f>
        <v>0</v>
      </c>
      <c r="L210" s="4">
        <v>201</v>
      </c>
      <c r="M210" s="68">
        <f t="shared" si="48"/>
        <v>1.1120100000000002</v>
      </c>
      <c r="N210" s="48">
        <f t="shared" si="50"/>
        <v>1</v>
      </c>
      <c r="O210" s="44" t="str">
        <f t="shared" si="51"/>
        <v>Venezuela</v>
      </c>
      <c r="P210" s="45">
        <f t="shared" si="52"/>
        <v>0</v>
      </c>
      <c r="Q210" s="45">
        <f t="shared" si="53"/>
        <v>0</v>
      </c>
      <c r="R210" s="45">
        <f t="shared" si="54"/>
        <v>0</v>
      </c>
      <c r="S210" s="48">
        <f t="shared" si="55"/>
        <v>0</v>
      </c>
    </row>
    <row r="211" spans="1:19" x14ac:dyDescent="0.25">
      <c r="A211" s="6">
        <f t="shared" si="42"/>
        <v>1</v>
      </c>
      <c r="B211" s="6">
        <f t="shared" si="43"/>
        <v>1</v>
      </c>
      <c r="C211" s="6">
        <f t="shared" si="44"/>
        <v>1</v>
      </c>
      <c r="D211" s="4">
        <f t="shared" si="45"/>
        <v>1.1100000000000001</v>
      </c>
      <c r="E211" s="69">
        <f t="shared" si="46"/>
        <v>1.11202</v>
      </c>
      <c r="F211" s="5">
        <f t="shared" si="49"/>
        <v>1</v>
      </c>
      <c r="G211" s="5">
        <f t="shared" si="47"/>
        <v>202</v>
      </c>
      <c r="H211" s="44" t="s">
        <v>307</v>
      </c>
      <c r="I211" s="45">
        <f>COUNTIF('Liste des épreuves'!$E$8:$E$349,'Tableau des médailles'!$H211)</f>
        <v>0</v>
      </c>
      <c r="J211" s="45">
        <f>COUNTIF('Liste des épreuves'!$F$8:$F$349,'Tableau des médailles'!$H211)</f>
        <v>0</v>
      </c>
      <c r="K211" s="45">
        <f>COUNTIF('Liste des épreuves'!$G$8:$G$349,'Tableau des médailles'!$H211)+COUNTIF('Liste des épreuves'!$H$8:$H$349,'Tableau des médailles'!$H211)</f>
        <v>0</v>
      </c>
      <c r="L211" s="4">
        <v>202</v>
      </c>
      <c r="M211" s="68">
        <f t="shared" si="48"/>
        <v>1.11202</v>
      </c>
      <c r="N211" s="48">
        <f t="shared" si="50"/>
        <v>1</v>
      </c>
      <c r="O211" s="44" t="str">
        <f t="shared" si="51"/>
        <v>Viêt Nam</v>
      </c>
      <c r="P211" s="45">
        <f t="shared" si="52"/>
        <v>0</v>
      </c>
      <c r="Q211" s="45">
        <f t="shared" si="53"/>
        <v>0</v>
      </c>
      <c r="R211" s="45">
        <f t="shared" si="54"/>
        <v>0</v>
      </c>
      <c r="S211" s="48">
        <f t="shared" si="55"/>
        <v>0</v>
      </c>
    </row>
    <row r="212" spans="1:19" x14ac:dyDescent="0.25">
      <c r="A212" s="6">
        <f t="shared" si="42"/>
        <v>1</v>
      </c>
      <c r="B212" s="6">
        <f t="shared" si="43"/>
        <v>1</v>
      </c>
      <c r="C212" s="6">
        <f t="shared" si="44"/>
        <v>1</v>
      </c>
      <c r="D212" s="4">
        <f t="shared" si="45"/>
        <v>1.1100000000000001</v>
      </c>
      <c r="E212" s="69">
        <f t="shared" si="46"/>
        <v>1.1120300000000001</v>
      </c>
      <c r="F212" s="5">
        <f t="shared" si="49"/>
        <v>1</v>
      </c>
      <c r="G212" s="5">
        <f t="shared" si="47"/>
        <v>203</v>
      </c>
      <c r="H212" s="44" t="s">
        <v>308</v>
      </c>
      <c r="I212" s="45">
        <f>COUNTIF('Liste des épreuves'!$E$8:$E$349,'Tableau des médailles'!$H212)</f>
        <v>0</v>
      </c>
      <c r="J212" s="45">
        <f>COUNTIF('Liste des épreuves'!$F$8:$F$349,'Tableau des médailles'!$H212)</f>
        <v>0</v>
      </c>
      <c r="K212" s="45">
        <f>COUNTIF('Liste des épreuves'!$G$8:$G$349,'Tableau des médailles'!$H212)+COUNTIF('Liste des épreuves'!$H$8:$H$349,'Tableau des médailles'!$H212)</f>
        <v>0</v>
      </c>
      <c r="L212" s="4">
        <v>203</v>
      </c>
      <c r="M212" s="68">
        <f t="shared" si="48"/>
        <v>1.1120300000000001</v>
      </c>
      <c r="N212" s="48">
        <f t="shared" si="50"/>
        <v>1</v>
      </c>
      <c r="O212" s="44" t="str">
        <f t="shared" si="51"/>
        <v>Yémen</v>
      </c>
      <c r="P212" s="45">
        <f t="shared" si="52"/>
        <v>0</v>
      </c>
      <c r="Q212" s="45">
        <f t="shared" si="53"/>
        <v>0</v>
      </c>
      <c r="R212" s="45">
        <f t="shared" si="54"/>
        <v>0</v>
      </c>
      <c r="S212" s="48">
        <f t="shared" si="55"/>
        <v>0</v>
      </c>
    </row>
    <row r="213" spans="1:19" x14ac:dyDescent="0.25">
      <c r="A213" s="6">
        <f t="shared" si="42"/>
        <v>1</v>
      </c>
      <c r="B213" s="6">
        <f t="shared" si="43"/>
        <v>1</v>
      </c>
      <c r="C213" s="6">
        <f t="shared" si="44"/>
        <v>1</v>
      </c>
      <c r="D213" s="4">
        <f t="shared" si="45"/>
        <v>1.1100000000000001</v>
      </c>
      <c r="E213" s="69">
        <f t="shared" si="46"/>
        <v>1.1120400000000001</v>
      </c>
      <c r="F213" s="5">
        <f t="shared" si="49"/>
        <v>1</v>
      </c>
      <c r="G213" s="5">
        <f t="shared" si="47"/>
        <v>204</v>
      </c>
      <c r="H213" s="44" t="s">
        <v>223</v>
      </c>
      <c r="I213" s="45">
        <f>COUNTIF('Liste des épreuves'!$E$8:$E$349,'Tableau des médailles'!$H213)</f>
        <v>0</v>
      </c>
      <c r="J213" s="45">
        <f>COUNTIF('Liste des épreuves'!$F$8:$F$349,'Tableau des médailles'!$H213)</f>
        <v>0</v>
      </c>
      <c r="K213" s="45">
        <f>COUNTIF('Liste des épreuves'!$G$8:$G$349,'Tableau des médailles'!$H213)+COUNTIF('Liste des épreuves'!$H$8:$H$349,'Tableau des médailles'!$H213)</f>
        <v>0</v>
      </c>
      <c r="L213" s="4">
        <v>204</v>
      </c>
      <c r="M213" s="68">
        <f t="shared" si="48"/>
        <v>1.1120400000000001</v>
      </c>
      <c r="N213" s="48">
        <f t="shared" si="50"/>
        <v>1</v>
      </c>
      <c r="O213" s="44" t="str">
        <f t="shared" si="51"/>
        <v>Zambie</v>
      </c>
      <c r="P213" s="45">
        <f t="shared" si="52"/>
        <v>0</v>
      </c>
      <c r="Q213" s="45">
        <f t="shared" si="53"/>
        <v>0</v>
      </c>
      <c r="R213" s="45">
        <f t="shared" si="54"/>
        <v>0</v>
      </c>
      <c r="S213" s="48">
        <f t="shared" si="55"/>
        <v>0</v>
      </c>
    </row>
    <row r="214" spans="1:19" x14ac:dyDescent="0.25">
      <c r="A214" s="6">
        <f t="shared" si="42"/>
        <v>1</v>
      </c>
      <c r="B214" s="6">
        <f t="shared" si="43"/>
        <v>1</v>
      </c>
      <c r="C214" s="6">
        <f t="shared" si="44"/>
        <v>1</v>
      </c>
      <c r="D214" s="4">
        <f t="shared" si="45"/>
        <v>1.1100000000000001</v>
      </c>
      <c r="E214" s="69">
        <f t="shared" si="46"/>
        <v>1.1120500000000002</v>
      </c>
      <c r="F214" s="5">
        <f t="shared" si="49"/>
        <v>1</v>
      </c>
      <c r="G214" s="5">
        <f t="shared" si="47"/>
        <v>205</v>
      </c>
      <c r="H214" s="44" t="s">
        <v>224</v>
      </c>
      <c r="I214" s="45">
        <f>COUNTIF('Liste des épreuves'!$E$8:$E$349,'Tableau des médailles'!$H214)</f>
        <v>0</v>
      </c>
      <c r="J214" s="45">
        <f>COUNTIF('Liste des épreuves'!$F$8:$F$349,'Tableau des médailles'!$H214)</f>
        <v>0</v>
      </c>
      <c r="K214" s="45">
        <f>COUNTIF('Liste des épreuves'!$G$8:$G$349,'Tableau des médailles'!$H214)+COUNTIF('Liste des épreuves'!$H$8:$H$349,'Tableau des médailles'!$H214)</f>
        <v>0</v>
      </c>
      <c r="L214" s="4">
        <v>205</v>
      </c>
      <c r="M214" s="68">
        <f t="shared" si="48"/>
        <v>1.1120500000000002</v>
      </c>
      <c r="N214" s="48">
        <f t="shared" si="50"/>
        <v>1</v>
      </c>
      <c r="O214" s="44" t="str">
        <f t="shared" si="51"/>
        <v>Zimbabwe</v>
      </c>
      <c r="P214" s="45">
        <f t="shared" si="52"/>
        <v>0</v>
      </c>
      <c r="Q214" s="45">
        <f t="shared" si="53"/>
        <v>0</v>
      </c>
      <c r="R214" s="45">
        <f t="shared" si="54"/>
        <v>0</v>
      </c>
      <c r="S214" s="48">
        <f t="shared" si="55"/>
        <v>0</v>
      </c>
    </row>
  </sheetData>
  <sheetProtection algorithmName="SHA-512" hashValue="sLtQPBa2Ls479RgOoTafqwQB5b4yIfQmLv7Nt5QtMNjeNCbhggib2K9vA/UsDQf6vI0gfh0ztpeppabcs+OEdA==" saltValue="hAEl4PWEXm0UtdeBABQN9A==" spinCount="100000" sheet="1" objects="1" scenarios="1"/>
  <autoFilter ref="H9:K9" xr:uid="{2C67AA99-EBE3-426F-9B11-82FCBA628C44}"/>
  <mergeCells count="6">
    <mergeCell ref="P8:S8"/>
    <mergeCell ref="I8:K8"/>
    <mergeCell ref="E7:E9"/>
    <mergeCell ref="M8:M9"/>
    <mergeCell ref="G8:G9"/>
    <mergeCell ref="F8:F9"/>
  </mergeCells>
  <conditionalFormatting sqref="N10:R214">
    <cfRule type="expression" dxfId="1" priority="2">
      <formula>$S10=0</formula>
    </cfRule>
  </conditionalFormatting>
  <conditionalFormatting sqref="S10:S214">
    <cfRule type="expression" dxfId="0" priority="1">
      <formula>$S10=0</formula>
    </cfRule>
  </conditionalFormatting>
  <printOptions horizontalCentered="1" verticalCentered="1"/>
  <pageMargins left="0.43" right="0.42" top="0.52" bottom="0.41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9A11-87CE-422D-86C1-C6D608D1A438}">
  <dimension ref="A1:F93"/>
  <sheetViews>
    <sheetView showGridLines="0" zoomScale="110" zoomScaleNormal="110" workbookViewId="0">
      <selection activeCell="A7" sqref="A7"/>
    </sheetView>
  </sheetViews>
  <sheetFormatPr baseColWidth="10" defaultRowHeight="15" x14ac:dyDescent="0.25"/>
  <cols>
    <col min="1" max="1" width="7.7109375" style="5" customWidth="1"/>
    <col min="2" max="2" width="33.140625" style="26" bestFit="1" customWidth="1"/>
    <col min="3" max="5" width="11.42578125" style="50"/>
    <col min="6" max="6" width="11.42578125" style="51"/>
    <col min="7" max="16384" width="11.42578125" style="4"/>
  </cols>
  <sheetData>
    <row r="1" spans="1:6" ht="23.25" x14ac:dyDescent="0.35">
      <c r="A1" s="32" t="s">
        <v>652</v>
      </c>
    </row>
    <row r="4" spans="1:6" x14ac:dyDescent="0.2">
      <c r="A4" s="40"/>
    </row>
    <row r="6" spans="1:6" ht="30.75" customHeight="1" x14ac:dyDescent="0.2">
      <c r="A6" s="14" t="s">
        <v>561</v>
      </c>
      <c r="B6" s="49" t="s">
        <v>93</v>
      </c>
      <c r="C6" s="19" t="s">
        <v>87</v>
      </c>
      <c r="D6" s="20" t="s">
        <v>88</v>
      </c>
      <c r="E6" s="21" t="s">
        <v>89</v>
      </c>
      <c r="F6" s="14" t="s">
        <v>3</v>
      </c>
    </row>
    <row r="7" spans="1:6" s="43" customFormat="1" ht="15.75" customHeight="1" x14ac:dyDescent="0.2">
      <c r="A7" s="52">
        <v>1</v>
      </c>
      <c r="B7" s="65" t="s">
        <v>563</v>
      </c>
      <c r="C7" s="42">
        <v>46</v>
      </c>
      <c r="D7" s="42">
        <v>37</v>
      </c>
      <c r="E7" s="42">
        <v>38</v>
      </c>
      <c r="F7" s="52">
        <v>121</v>
      </c>
    </row>
    <row r="8" spans="1:6" s="43" customFormat="1" ht="15.75" customHeight="1" x14ac:dyDescent="0.2">
      <c r="A8" s="52">
        <v>2</v>
      </c>
      <c r="B8" s="65" t="s">
        <v>564</v>
      </c>
      <c r="C8" s="42">
        <v>27</v>
      </c>
      <c r="D8" s="42">
        <v>23</v>
      </c>
      <c r="E8" s="42">
        <v>17</v>
      </c>
      <c r="F8" s="52">
        <v>67</v>
      </c>
    </row>
    <row r="9" spans="1:6" s="43" customFormat="1" ht="15.75" customHeight="1" x14ac:dyDescent="0.2">
      <c r="A9" s="52">
        <v>3</v>
      </c>
      <c r="B9" s="65" t="s">
        <v>565</v>
      </c>
      <c r="C9" s="42">
        <v>26</v>
      </c>
      <c r="D9" s="42">
        <v>18</v>
      </c>
      <c r="E9" s="42">
        <v>26</v>
      </c>
      <c r="F9" s="52">
        <v>70</v>
      </c>
    </row>
    <row r="10" spans="1:6" s="43" customFormat="1" ht="15.75" customHeight="1" x14ac:dyDescent="0.2">
      <c r="A10" s="52">
        <v>4</v>
      </c>
      <c r="B10" s="65" t="s">
        <v>566</v>
      </c>
      <c r="C10" s="42">
        <v>19</v>
      </c>
      <c r="D10" s="42">
        <v>17</v>
      </c>
      <c r="E10" s="42">
        <v>20</v>
      </c>
      <c r="F10" s="52">
        <v>56</v>
      </c>
    </row>
    <row r="11" spans="1:6" s="43" customFormat="1" ht="15.75" customHeight="1" x14ac:dyDescent="0.2">
      <c r="A11" s="52">
        <v>5</v>
      </c>
      <c r="B11" s="65" t="s">
        <v>567</v>
      </c>
      <c r="C11" s="42">
        <v>17</v>
      </c>
      <c r="D11" s="42">
        <v>10</v>
      </c>
      <c r="E11" s="42">
        <v>15</v>
      </c>
      <c r="F11" s="52">
        <v>42</v>
      </c>
    </row>
    <row r="12" spans="1:6" s="43" customFormat="1" ht="15.75" customHeight="1" x14ac:dyDescent="0.2">
      <c r="A12" s="52">
        <v>6</v>
      </c>
      <c r="B12" s="65" t="s">
        <v>568</v>
      </c>
      <c r="C12" s="42">
        <v>12</v>
      </c>
      <c r="D12" s="42">
        <v>8</v>
      </c>
      <c r="E12" s="42">
        <v>21</v>
      </c>
      <c r="F12" s="52">
        <v>41</v>
      </c>
    </row>
    <row r="13" spans="1:6" s="43" customFormat="1" ht="15.75" customHeight="1" x14ac:dyDescent="0.2">
      <c r="A13" s="52">
        <v>7</v>
      </c>
      <c r="B13" s="65" t="s">
        <v>569</v>
      </c>
      <c r="C13" s="42">
        <v>10</v>
      </c>
      <c r="D13" s="42">
        <v>18</v>
      </c>
      <c r="E13" s="42">
        <v>14</v>
      </c>
      <c r="F13" s="52">
        <v>42</v>
      </c>
    </row>
    <row r="14" spans="1:6" s="43" customFormat="1" ht="15.75" customHeight="1" x14ac:dyDescent="0.2">
      <c r="A14" s="52">
        <v>8</v>
      </c>
      <c r="B14" s="65" t="s">
        <v>570</v>
      </c>
      <c r="C14" s="42">
        <v>9</v>
      </c>
      <c r="D14" s="42">
        <v>3</v>
      </c>
      <c r="E14" s="42">
        <v>9</v>
      </c>
      <c r="F14" s="52">
        <v>21</v>
      </c>
    </row>
    <row r="15" spans="1:6" s="43" customFormat="1" ht="15.75" customHeight="1" x14ac:dyDescent="0.2">
      <c r="A15" s="52">
        <v>9</v>
      </c>
      <c r="B15" s="65" t="s">
        <v>571</v>
      </c>
      <c r="C15" s="42">
        <v>8</v>
      </c>
      <c r="D15" s="42">
        <v>12</v>
      </c>
      <c r="E15" s="42">
        <v>8</v>
      </c>
      <c r="F15" s="52">
        <v>28</v>
      </c>
    </row>
    <row r="16" spans="1:6" s="43" customFormat="1" ht="15.75" customHeight="1" x14ac:dyDescent="0.2">
      <c r="A16" s="52">
        <v>10</v>
      </c>
      <c r="B16" s="65" t="s">
        <v>572</v>
      </c>
      <c r="C16" s="42">
        <v>8</v>
      </c>
      <c r="D16" s="42">
        <v>11</v>
      </c>
      <c r="E16" s="42">
        <v>10</v>
      </c>
      <c r="F16" s="52">
        <v>29</v>
      </c>
    </row>
    <row r="17" spans="1:6" s="43" customFormat="1" ht="15.75" customHeight="1" x14ac:dyDescent="0.2">
      <c r="A17" s="52">
        <v>11</v>
      </c>
      <c r="B17" s="65" t="s">
        <v>573</v>
      </c>
      <c r="C17" s="42">
        <v>8</v>
      </c>
      <c r="D17" s="42">
        <v>7</v>
      </c>
      <c r="E17" s="42">
        <v>4</v>
      </c>
      <c r="F17" s="52">
        <v>19</v>
      </c>
    </row>
    <row r="18" spans="1:6" s="43" customFormat="1" ht="15.75" customHeight="1" x14ac:dyDescent="0.2">
      <c r="A18" s="52">
        <v>12</v>
      </c>
      <c r="B18" s="65" t="s">
        <v>574</v>
      </c>
      <c r="C18" s="42">
        <v>8</v>
      </c>
      <c r="D18" s="42">
        <v>3</v>
      </c>
      <c r="E18" s="42">
        <v>4</v>
      </c>
      <c r="F18" s="52">
        <v>15</v>
      </c>
    </row>
    <row r="19" spans="1:6" s="43" customFormat="1" ht="15.75" customHeight="1" x14ac:dyDescent="0.2">
      <c r="A19" s="52">
        <v>13</v>
      </c>
      <c r="B19" s="65" t="s">
        <v>575</v>
      </c>
      <c r="C19" s="42">
        <v>7</v>
      </c>
      <c r="D19" s="42">
        <v>6</v>
      </c>
      <c r="E19" s="42">
        <v>6</v>
      </c>
      <c r="F19" s="52">
        <v>19</v>
      </c>
    </row>
    <row r="20" spans="1:6" s="43" customFormat="1" ht="15.75" customHeight="1" x14ac:dyDescent="0.2">
      <c r="A20" s="52">
        <v>14</v>
      </c>
      <c r="B20" s="65" t="s">
        <v>576</v>
      </c>
      <c r="C20" s="42">
        <v>7</v>
      </c>
      <c r="D20" s="42">
        <v>4</v>
      </c>
      <c r="E20" s="42">
        <v>6</v>
      </c>
      <c r="F20" s="52">
        <v>17</v>
      </c>
    </row>
    <row r="21" spans="1:6" s="43" customFormat="1" ht="15.75" customHeight="1" x14ac:dyDescent="0.2">
      <c r="A21" s="52">
        <v>15</v>
      </c>
      <c r="B21" s="65" t="s">
        <v>577</v>
      </c>
      <c r="C21" s="42">
        <v>6</v>
      </c>
      <c r="D21" s="42">
        <v>6</v>
      </c>
      <c r="E21" s="42">
        <v>1</v>
      </c>
      <c r="F21" s="52">
        <v>13</v>
      </c>
    </row>
    <row r="22" spans="1:6" s="43" customFormat="1" ht="15.75" customHeight="1" x14ac:dyDescent="0.2">
      <c r="A22" s="52">
        <v>16</v>
      </c>
      <c r="B22" s="65" t="s">
        <v>578</v>
      </c>
      <c r="C22" s="42">
        <v>6</v>
      </c>
      <c r="D22" s="42">
        <v>3</v>
      </c>
      <c r="E22" s="42">
        <v>2</v>
      </c>
      <c r="F22" s="52">
        <v>11</v>
      </c>
    </row>
    <row r="23" spans="1:6" s="43" customFormat="1" ht="15.75" customHeight="1" x14ac:dyDescent="0.2">
      <c r="A23" s="52">
        <v>17</v>
      </c>
      <c r="B23" s="65" t="s">
        <v>579</v>
      </c>
      <c r="C23" s="42">
        <v>5</v>
      </c>
      <c r="D23" s="42">
        <v>3</v>
      </c>
      <c r="E23" s="42">
        <v>2</v>
      </c>
      <c r="F23" s="52">
        <v>10</v>
      </c>
    </row>
    <row r="24" spans="1:6" s="43" customFormat="1" ht="15.75" customHeight="1" x14ac:dyDescent="0.2">
      <c r="A24" s="52">
        <v>18</v>
      </c>
      <c r="B24" s="65" t="s">
        <v>580</v>
      </c>
      <c r="C24" s="42">
        <v>5</v>
      </c>
      <c r="D24" s="42">
        <v>2</v>
      </c>
      <c r="E24" s="42">
        <v>4</v>
      </c>
      <c r="F24" s="52">
        <v>11</v>
      </c>
    </row>
    <row r="25" spans="1:6" s="43" customFormat="1" ht="15.75" customHeight="1" x14ac:dyDescent="0.2">
      <c r="A25" s="52">
        <v>19</v>
      </c>
      <c r="B25" s="65" t="s">
        <v>581</v>
      </c>
      <c r="C25" s="42">
        <v>4</v>
      </c>
      <c r="D25" s="42">
        <v>9</v>
      </c>
      <c r="E25" s="42">
        <v>5</v>
      </c>
      <c r="F25" s="52">
        <v>18</v>
      </c>
    </row>
    <row r="26" spans="1:6" s="43" customFormat="1" ht="15.75" customHeight="1" x14ac:dyDescent="0.2">
      <c r="A26" s="52">
        <v>20</v>
      </c>
      <c r="B26" s="65" t="s">
        <v>582</v>
      </c>
      <c r="C26" s="42">
        <v>4</v>
      </c>
      <c r="D26" s="42">
        <v>3</v>
      </c>
      <c r="E26" s="42">
        <v>15</v>
      </c>
      <c r="F26" s="52">
        <v>22</v>
      </c>
    </row>
    <row r="27" spans="1:6" s="43" customFormat="1" ht="15.75" customHeight="1" x14ac:dyDescent="0.2">
      <c r="A27" s="52">
        <v>21</v>
      </c>
      <c r="B27" s="65" t="s">
        <v>583</v>
      </c>
      <c r="C27" s="42">
        <v>4</v>
      </c>
      <c r="D27" s="42">
        <v>2</v>
      </c>
      <c r="E27" s="42">
        <v>7</v>
      </c>
      <c r="F27" s="52">
        <v>13</v>
      </c>
    </row>
    <row r="28" spans="1:6" s="43" customFormat="1" ht="15.75" customHeight="1" x14ac:dyDescent="0.2">
      <c r="A28" s="52">
        <v>22</v>
      </c>
      <c r="B28" s="65" t="s">
        <v>584</v>
      </c>
      <c r="C28" s="42">
        <v>3</v>
      </c>
      <c r="D28" s="42">
        <v>5</v>
      </c>
      <c r="E28" s="42">
        <v>10</v>
      </c>
      <c r="F28" s="52">
        <v>18</v>
      </c>
    </row>
    <row r="29" spans="1:6" s="43" customFormat="1" ht="15.75" customHeight="1" x14ac:dyDescent="0.2">
      <c r="A29" s="52">
        <v>23</v>
      </c>
      <c r="B29" s="65" t="s">
        <v>585</v>
      </c>
      <c r="C29" s="42">
        <v>3</v>
      </c>
      <c r="D29" s="42">
        <v>2</v>
      </c>
      <c r="E29" s="42">
        <v>3</v>
      </c>
      <c r="F29" s="52">
        <v>8</v>
      </c>
    </row>
    <row r="30" spans="1:6" s="43" customFormat="1" ht="15.75" customHeight="1" x14ac:dyDescent="0.2">
      <c r="A30" s="52">
        <v>24</v>
      </c>
      <c r="B30" s="65" t="s">
        <v>586</v>
      </c>
      <c r="C30" s="42">
        <v>3</v>
      </c>
      <c r="D30" s="42">
        <v>2</v>
      </c>
      <c r="E30" s="42">
        <v>2</v>
      </c>
      <c r="F30" s="52">
        <v>7</v>
      </c>
    </row>
    <row r="31" spans="1:6" s="43" customFormat="1" ht="15.75" customHeight="1" x14ac:dyDescent="0.2">
      <c r="A31" s="52">
        <v>25</v>
      </c>
      <c r="B31" s="65" t="s">
        <v>587</v>
      </c>
      <c r="C31" s="42">
        <v>3</v>
      </c>
      <c r="D31" s="42">
        <v>1</v>
      </c>
      <c r="E31" s="42">
        <v>4</v>
      </c>
      <c r="F31" s="52">
        <v>8</v>
      </c>
    </row>
    <row r="32" spans="1:6" s="43" customFormat="1" ht="15.75" customHeight="1" x14ac:dyDescent="0.2">
      <c r="A32" s="52">
        <v>26</v>
      </c>
      <c r="B32" s="65" t="s">
        <v>588</v>
      </c>
      <c r="C32" s="42">
        <v>3</v>
      </c>
      <c r="D32" s="42">
        <v>1</v>
      </c>
      <c r="E32" s="42">
        <v>2</v>
      </c>
      <c r="F32" s="52">
        <v>6</v>
      </c>
    </row>
    <row r="33" spans="1:6" s="43" customFormat="1" ht="15.75" customHeight="1" x14ac:dyDescent="0.2">
      <c r="A33" s="52">
        <v>27</v>
      </c>
      <c r="B33" s="65" t="s">
        <v>589</v>
      </c>
      <c r="C33" s="42">
        <v>3</v>
      </c>
      <c r="D33" s="42">
        <v>1</v>
      </c>
      <c r="E33" s="42">
        <v>0</v>
      </c>
      <c r="F33" s="52">
        <v>4</v>
      </c>
    </row>
    <row r="34" spans="1:6" s="43" customFormat="1" ht="15.75" customHeight="1" x14ac:dyDescent="0.2">
      <c r="A34" s="52">
        <v>28</v>
      </c>
      <c r="B34" s="65" t="s">
        <v>590</v>
      </c>
      <c r="C34" s="42">
        <v>2</v>
      </c>
      <c r="D34" s="42">
        <v>6</v>
      </c>
      <c r="E34" s="42">
        <v>7</v>
      </c>
      <c r="F34" s="52">
        <v>15</v>
      </c>
    </row>
    <row r="35" spans="1:6" s="43" customFormat="1" ht="15.75" customHeight="1" x14ac:dyDescent="0.2">
      <c r="A35" s="52">
        <v>29</v>
      </c>
      <c r="B35" s="65" t="s">
        <v>591</v>
      </c>
      <c r="C35" s="42">
        <v>2</v>
      </c>
      <c r="D35" s="42">
        <v>6</v>
      </c>
      <c r="E35" s="42">
        <v>3</v>
      </c>
      <c r="F35" s="52">
        <v>11</v>
      </c>
    </row>
    <row r="36" spans="1:6" s="43" customFormat="1" ht="15.75" customHeight="1" x14ac:dyDescent="0.2">
      <c r="A36" s="52">
        <v>30</v>
      </c>
      <c r="B36" s="65" t="s">
        <v>592</v>
      </c>
      <c r="C36" s="42">
        <v>2</v>
      </c>
      <c r="D36" s="42">
        <v>6</v>
      </c>
      <c r="E36" s="42">
        <v>2</v>
      </c>
      <c r="F36" s="52">
        <v>10</v>
      </c>
    </row>
    <row r="37" spans="1:6" s="43" customFormat="1" ht="15.75" customHeight="1" x14ac:dyDescent="0.2">
      <c r="A37" s="52">
        <v>31</v>
      </c>
      <c r="B37" s="65" t="s">
        <v>593</v>
      </c>
      <c r="C37" s="42">
        <v>2</v>
      </c>
      <c r="D37" s="42">
        <v>5</v>
      </c>
      <c r="E37" s="42">
        <v>4</v>
      </c>
      <c r="F37" s="52">
        <v>11</v>
      </c>
    </row>
    <row r="38" spans="1:6" s="43" customFormat="1" ht="15.75" customHeight="1" x14ac:dyDescent="0.2">
      <c r="A38" s="52">
        <v>32</v>
      </c>
      <c r="B38" s="65" t="s">
        <v>594</v>
      </c>
      <c r="C38" s="42">
        <v>2</v>
      </c>
      <c r="D38" s="42">
        <v>4</v>
      </c>
      <c r="E38" s="42">
        <v>2</v>
      </c>
      <c r="F38" s="52">
        <v>8</v>
      </c>
    </row>
    <row r="39" spans="1:6" s="43" customFormat="1" ht="15.75" customHeight="1" x14ac:dyDescent="0.2">
      <c r="A39" s="52">
        <v>33</v>
      </c>
      <c r="B39" s="65" t="s">
        <v>595</v>
      </c>
      <c r="C39" s="42">
        <v>2</v>
      </c>
      <c r="D39" s="42">
        <v>3</v>
      </c>
      <c r="E39" s="42">
        <v>6</v>
      </c>
      <c r="F39" s="52">
        <v>11</v>
      </c>
    </row>
    <row r="40" spans="1:6" s="43" customFormat="1" ht="15.75" customHeight="1" x14ac:dyDescent="0.2">
      <c r="A40" s="52">
        <v>34</v>
      </c>
      <c r="B40" s="65" t="s">
        <v>596</v>
      </c>
      <c r="C40" s="42">
        <v>2</v>
      </c>
      <c r="D40" s="42">
        <v>3</v>
      </c>
      <c r="E40" s="42">
        <v>2</v>
      </c>
      <c r="F40" s="52">
        <v>7</v>
      </c>
    </row>
    <row r="41" spans="1:6" s="43" customFormat="1" ht="15.75" customHeight="1" x14ac:dyDescent="0.2">
      <c r="A41" s="52">
        <v>35</v>
      </c>
      <c r="B41" s="65" t="s">
        <v>597</v>
      </c>
      <c r="C41" s="42">
        <v>2</v>
      </c>
      <c r="D41" s="42">
        <v>2</v>
      </c>
      <c r="E41" s="42">
        <v>2</v>
      </c>
      <c r="F41" s="52">
        <v>6</v>
      </c>
    </row>
    <row r="42" spans="1:6" s="43" customFormat="1" ht="15.75" customHeight="1" x14ac:dyDescent="0.2">
      <c r="A42" s="52">
        <v>35</v>
      </c>
      <c r="B42" s="65" t="s">
        <v>598</v>
      </c>
      <c r="C42" s="42">
        <v>2</v>
      </c>
      <c r="D42" s="42">
        <v>2</v>
      </c>
      <c r="E42" s="42">
        <v>2</v>
      </c>
      <c r="F42" s="52">
        <v>6</v>
      </c>
    </row>
    <row r="43" spans="1:6" s="43" customFormat="1" ht="15.75" customHeight="1" x14ac:dyDescent="0.2">
      <c r="A43" s="52">
        <v>37</v>
      </c>
      <c r="B43" s="65" t="s">
        <v>599</v>
      </c>
      <c r="C43" s="42">
        <v>2</v>
      </c>
      <c r="D43" s="42">
        <v>2</v>
      </c>
      <c r="E43" s="42">
        <v>0</v>
      </c>
      <c r="F43" s="52">
        <v>4</v>
      </c>
    </row>
    <row r="44" spans="1:6" s="43" customFormat="1" ht="15.75" customHeight="1" x14ac:dyDescent="0.2">
      <c r="A44" s="52">
        <v>38</v>
      </c>
      <c r="B44" s="65" t="s">
        <v>600</v>
      </c>
      <c r="C44" s="42">
        <v>2</v>
      </c>
      <c r="D44" s="42">
        <v>1</v>
      </c>
      <c r="E44" s="42">
        <v>4</v>
      </c>
      <c r="F44" s="52">
        <v>7</v>
      </c>
    </row>
    <row r="45" spans="1:6" s="43" customFormat="1" ht="15.75" customHeight="1" x14ac:dyDescent="0.2">
      <c r="A45" s="52">
        <v>39</v>
      </c>
      <c r="B45" s="65" t="s">
        <v>601</v>
      </c>
      <c r="C45" s="42">
        <v>1</v>
      </c>
      <c r="D45" s="42">
        <v>7</v>
      </c>
      <c r="E45" s="42">
        <v>10</v>
      </c>
      <c r="F45" s="52">
        <v>18</v>
      </c>
    </row>
    <row r="46" spans="1:6" s="43" customFormat="1" ht="15.75" customHeight="1" x14ac:dyDescent="0.2">
      <c r="A46" s="52">
        <v>40</v>
      </c>
      <c r="B46" s="65" t="s">
        <v>602</v>
      </c>
      <c r="C46" s="42">
        <v>1</v>
      </c>
      <c r="D46" s="42">
        <v>4</v>
      </c>
      <c r="E46" s="42">
        <v>4</v>
      </c>
      <c r="F46" s="52">
        <v>9</v>
      </c>
    </row>
    <row r="47" spans="1:6" s="43" customFormat="1" ht="15.75" customHeight="1" x14ac:dyDescent="0.2">
      <c r="A47" s="52">
        <v>41</v>
      </c>
      <c r="B47" s="65" t="s">
        <v>603</v>
      </c>
      <c r="C47" s="42">
        <v>1</v>
      </c>
      <c r="D47" s="42">
        <v>3</v>
      </c>
      <c r="E47" s="42">
        <v>4</v>
      </c>
      <c r="F47" s="52">
        <v>8</v>
      </c>
    </row>
    <row r="48" spans="1:6" s="43" customFormat="1" ht="15.75" customHeight="1" x14ac:dyDescent="0.2">
      <c r="A48" s="52">
        <v>42</v>
      </c>
      <c r="B48" s="65" t="s">
        <v>604</v>
      </c>
      <c r="C48" s="42">
        <v>1</v>
      </c>
      <c r="D48" s="42">
        <v>3</v>
      </c>
      <c r="E48" s="42">
        <v>0</v>
      </c>
      <c r="F48" s="52">
        <v>4</v>
      </c>
    </row>
    <row r="49" spans="1:6" s="43" customFormat="1" ht="15.75" customHeight="1" x14ac:dyDescent="0.2">
      <c r="A49" s="52">
        <v>43</v>
      </c>
      <c r="B49" s="65" t="s">
        <v>605</v>
      </c>
      <c r="C49" s="42">
        <v>1</v>
      </c>
      <c r="D49" s="42">
        <v>2</v>
      </c>
      <c r="E49" s="42">
        <v>7</v>
      </c>
      <c r="F49" s="52">
        <v>10</v>
      </c>
    </row>
    <row r="50" spans="1:6" s="43" customFormat="1" ht="15.75" customHeight="1" x14ac:dyDescent="0.2">
      <c r="A50" s="52">
        <v>44</v>
      </c>
      <c r="B50" s="65" t="s">
        <v>606</v>
      </c>
      <c r="C50" s="42">
        <v>1</v>
      </c>
      <c r="D50" s="42">
        <v>2</v>
      </c>
      <c r="E50" s="42">
        <v>5</v>
      </c>
      <c r="F50" s="52">
        <v>8</v>
      </c>
    </row>
    <row r="51" spans="1:6" s="43" customFormat="1" ht="15.75" customHeight="1" x14ac:dyDescent="0.2">
      <c r="A51" s="52">
        <v>45</v>
      </c>
      <c r="B51" s="65" t="s">
        <v>607</v>
      </c>
      <c r="C51" s="42">
        <v>1</v>
      </c>
      <c r="D51" s="42">
        <v>2</v>
      </c>
      <c r="E51" s="42">
        <v>1</v>
      </c>
      <c r="F51" s="52">
        <v>4</v>
      </c>
    </row>
    <row r="52" spans="1:6" s="43" customFormat="1" ht="15.75" customHeight="1" x14ac:dyDescent="0.2">
      <c r="A52" s="52">
        <v>46</v>
      </c>
      <c r="B52" s="65" t="s">
        <v>608</v>
      </c>
      <c r="C52" s="42">
        <v>1</v>
      </c>
      <c r="D52" s="42">
        <v>2</v>
      </c>
      <c r="E52" s="42">
        <v>0</v>
      </c>
      <c r="F52" s="52">
        <v>3</v>
      </c>
    </row>
    <row r="53" spans="1:6" s="43" customFormat="1" ht="15.75" customHeight="1" x14ac:dyDescent="0.2">
      <c r="A53" s="52">
        <v>47</v>
      </c>
      <c r="B53" s="65" t="s">
        <v>609</v>
      </c>
      <c r="C53" s="42">
        <v>1</v>
      </c>
      <c r="D53" s="42">
        <v>1</v>
      </c>
      <c r="E53" s="42">
        <v>2</v>
      </c>
      <c r="F53" s="52">
        <v>4</v>
      </c>
    </row>
    <row r="54" spans="1:6" s="43" customFormat="1" ht="15.75" customHeight="1" x14ac:dyDescent="0.2">
      <c r="A54" s="52">
        <v>48</v>
      </c>
      <c r="B54" s="65" t="s">
        <v>610</v>
      </c>
      <c r="C54" s="42">
        <v>1</v>
      </c>
      <c r="D54" s="42">
        <v>1</v>
      </c>
      <c r="E54" s="42">
        <v>0</v>
      </c>
      <c r="F54" s="52">
        <v>2</v>
      </c>
    </row>
    <row r="55" spans="1:6" s="43" customFormat="1" ht="15.75" customHeight="1" x14ac:dyDescent="0.2">
      <c r="A55" s="52">
        <v>48</v>
      </c>
      <c r="B55" s="65" t="s">
        <v>611</v>
      </c>
      <c r="C55" s="42">
        <v>1</v>
      </c>
      <c r="D55" s="42">
        <v>1</v>
      </c>
      <c r="E55" s="42">
        <v>0</v>
      </c>
      <c r="F55" s="52">
        <v>2</v>
      </c>
    </row>
    <row r="56" spans="1:6" s="43" customFormat="1" ht="15.75" customHeight="1" x14ac:dyDescent="0.2">
      <c r="A56" s="52">
        <v>50</v>
      </c>
      <c r="B56" s="65" t="s">
        <v>612</v>
      </c>
      <c r="C56" s="42">
        <v>1</v>
      </c>
      <c r="D56" s="42">
        <v>0</v>
      </c>
      <c r="E56" s="42">
        <v>2</v>
      </c>
      <c r="F56" s="52">
        <v>3</v>
      </c>
    </row>
    <row r="57" spans="1:6" s="43" customFormat="1" ht="15.75" customHeight="1" x14ac:dyDescent="0.2">
      <c r="A57" s="52">
        <v>51</v>
      </c>
      <c r="B57" s="65" t="s">
        <v>613</v>
      </c>
      <c r="C57" s="42">
        <v>1</v>
      </c>
      <c r="D57" s="42">
        <v>0</v>
      </c>
      <c r="E57" s="42">
        <v>1</v>
      </c>
      <c r="F57" s="52">
        <v>2</v>
      </c>
    </row>
    <row r="58" spans="1:6" s="43" customFormat="1" ht="15.75" customHeight="1" x14ac:dyDescent="0.2">
      <c r="A58" s="52">
        <v>51</v>
      </c>
      <c r="B58" s="65" t="s">
        <v>614</v>
      </c>
      <c r="C58" s="42">
        <v>1</v>
      </c>
      <c r="D58" s="42">
        <v>0</v>
      </c>
      <c r="E58" s="42">
        <v>1</v>
      </c>
      <c r="F58" s="52">
        <v>2</v>
      </c>
    </row>
    <row r="59" spans="1:6" s="43" customFormat="1" ht="15.75" customHeight="1" x14ac:dyDescent="0.2">
      <c r="A59" s="52">
        <v>51</v>
      </c>
      <c r="B59" s="65" t="s">
        <v>562</v>
      </c>
      <c r="C59" s="42">
        <v>1</v>
      </c>
      <c r="D59" s="42">
        <v>0</v>
      </c>
      <c r="E59" s="42">
        <v>1</v>
      </c>
      <c r="F59" s="52">
        <v>2</v>
      </c>
    </row>
    <row r="60" spans="1:6" s="43" customFormat="1" ht="15.75" customHeight="1" x14ac:dyDescent="0.2">
      <c r="A60" s="52">
        <v>54</v>
      </c>
      <c r="B60" s="65" t="s">
        <v>615</v>
      </c>
      <c r="C60" s="42">
        <v>1</v>
      </c>
      <c r="D60" s="42">
        <v>0</v>
      </c>
      <c r="E60" s="42">
        <v>0</v>
      </c>
      <c r="F60" s="52">
        <v>1</v>
      </c>
    </row>
    <row r="61" spans="1:6" s="43" customFormat="1" ht="15.75" customHeight="1" x14ac:dyDescent="0.2">
      <c r="A61" s="52">
        <v>54</v>
      </c>
      <c r="B61" s="65" t="s">
        <v>616</v>
      </c>
      <c r="C61" s="42">
        <v>1</v>
      </c>
      <c r="D61" s="42">
        <v>0</v>
      </c>
      <c r="E61" s="42">
        <v>0</v>
      </c>
      <c r="F61" s="52">
        <v>1</v>
      </c>
    </row>
    <row r="62" spans="1:6" s="43" customFormat="1" ht="15.75" customHeight="1" x14ac:dyDescent="0.2">
      <c r="A62" s="52">
        <v>54</v>
      </c>
      <c r="B62" s="65" t="s">
        <v>617</v>
      </c>
      <c r="C62" s="42">
        <v>1</v>
      </c>
      <c r="D62" s="42">
        <v>0</v>
      </c>
      <c r="E62" s="42">
        <v>0</v>
      </c>
      <c r="F62" s="52">
        <v>1</v>
      </c>
    </row>
    <row r="63" spans="1:6" s="43" customFormat="1" ht="15.75" customHeight="1" x14ac:dyDescent="0.2">
      <c r="A63" s="52">
        <v>54</v>
      </c>
      <c r="B63" s="65" t="s">
        <v>618</v>
      </c>
      <c r="C63" s="42">
        <v>1</v>
      </c>
      <c r="D63" s="42">
        <v>0</v>
      </c>
      <c r="E63" s="42">
        <v>0</v>
      </c>
      <c r="F63" s="52">
        <v>1</v>
      </c>
    </row>
    <row r="64" spans="1:6" s="43" customFormat="1" ht="15.75" customHeight="1" x14ac:dyDescent="0.2">
      <c r="A64" s="52">
        <v>54</v>
      </c>
      <c r="B64" s="65" t="s">
        <v>619</v>
      </c>
      <c r="C64" s="42">
        <v>1</v>
      </c>
      <c r="D64" s="42">
        <v>0</v>
      </c>
      <c r="E64" s="42">
        <v>0</v>
      </c>
      <c r="F64" s="52">
        <v>1</v>
      </c>
    </row>
    <row r="65" spans="1:6" s="43" customFormat="1" ht="15.75" customHeight="1" x14ac:dyDescent="0.2">
      <c r="A65" s="52">
        <v>54</v>
      </c>
      <c r="B65" s="65" t="s">
        <v>620</v>
      </c>
      <c r="C65" s="42">
        <v>1</v>
      </c>
      <c r="D65" s="42">
        <v>0</v>
      </c>
      <c r="E65" s="42">
        <v>0</v>
      </c>
      <c r="F65" s="52">
        <v>1</v>
      </c>
    </row>
    <row r="66" spans="1:6" s="43" customFormat="1" ht="15.75" customHeight="1" x14ac:dyDescent="0.2">
      <c r="A66" s="52">
        <v>60</v>
      </c>
      <c r="B66" s="65" t="s">
        <v>621</v>
      </c>
      <c r="C66" s="42">
        <v>0</v>
      </c>
      <c r="D66" s="42">
        <v>4</v>
      </c>
      <c r="E66" s="42">
        <v>1</v>
      </c>
      <c r="F66" s="52">
        <v>5</v>
      </c>
    </row>
    <row r="67" spans="1:6" s="43" customFormat="1" ht="15.75" customHeight="1" x14ac:dyDescent="0.2">
      <c r="A67" s="52">
        <v>61</v>
      </c>
      <c r="B67" s="65" t="s">
        <v>622</v>
      </c>
      <c r="C67" s="42">
        <v>0</v>
      </c>
      <c r="D67" s="42">
        <v>3</v>
      </c>
      <c r="E67" s="42">
        <v>2</v>
      </c>
      <c r="F67" s="52">
        <v>5</v>
      </c>
    </row>
    <row r="68" spans="1:6" s="43" customFormat="1" ht="15.75" customHeight="1" x14ac:dyDescent="0.2">
      <c r="A68" s="52">
        <v>62</v>
      </c>
      <c r="B68" s="65" t="s">
        <v>623</v>
      </c>
      <c r="C68" s="42">
        <v>0</v>
      </c>
      <c r="D68" s="42">
        <v>2</v>
      </c>
      <c r="E68" s="42">
        <v>1</v>
      </c>
      <c r="F68" s="52">
        <v>3</v>
      </c>
    </row>
    <row r="69" spans="1:6" s="43" customFormat="1" ht="15.75" customHeight="1" x14ac:dyDescent="0.2">
      <c r="A69" s="52">
        <v>63</v>
      </c>
      <c r="B69" s="65" t="s">
        <v>624</v>
      </c>
      <c r="C69" s="42">
        <v>0</v>
      </c>
      <c r="D69" s="42">
        <v>2</v>
      </c>
      <c r="E69" s="42">
        <v>0</v>
      </c>
      <c r="F69" s="52">
        <v>2</v>
      </c>
    </row>
    <row r="70" spans="1:6" s="43" customFormat="1" ht="15.75" customHeight="1" x14ac:dyDescent="0.2">
      <c r="A70" s="52">
        <v>63</v>
      </c>
      <c r="B70" s="65" t="s">
        <v>625</v>
      </c>
      <c r="C70" s="42">
        <v>0</v>
      </c>
      <c r="D70" s="42">
        <v>2</v>
      </c>
      <c r="E70" s="42">
        <v>0</v>
      </c>
      <c r="F70" s="52">
        <v>2</v>
      </c>
    </row>
    <row r="71" spans="1:6" s="43" customFormat="1" ht="15.75" customHeight="1" x14ac:dyDescent="0.2">
      <c r="A71" s="52">
        <v>65</v>
      </c>
      <c r="B71" s="65" t="s">
        <v>626</v>
      </c>
      <c r="C71" s="42">
        <v>0</v>
      </c>
      <c r="D71" s="42">
        <v>1</v>
      </c>
      <c r="E71" s="42">
        <v>3</v>
      </c>
      <c r="F71" s="52">
        <v>4</v>
      </c>
    </row>
    <row r="72" spans="1:6" s="43" customFormat="1" ht="15.75" customHeight="1" x14ac:dyDescent="0.2">
      <c r="A72" s="52">
        <v>66</v>
      </c>
      <c r="B72" s="65" t="s">
        <v>627</v>
      </c>
      <c r="C72" s="42">
        <v>0</v>
      </c>
      <c r="D72" s="42">
        <v>1</v>
      </c>
      <c r="E72" s="42">
        <v>2</v>
      </c>
      <c r="F72" s="52">
        <v>3</v>
      </c>
    </row>
    <row r="73" spans="1:6" s="43" customFormat="1" ht="15.75" customHeight="1" x14ac:dyDescent="0.2">
      <c r="A73" s="52">
        <v>67</v>
      </c>
      <c r="B73" s="65" t="s">
        <v>628</v>
      </c>
      <c r="C73" s="42">
        <v>0</v>
      </c>
      <c r="D73" s="42">
        <v>1</v>
      </c>
      <c r="E73" s="42">
        <v>1</v>
      </c>
      <c r="F73" s="52">
        <v>2</v>
      </c>
    </row>
    <row r="74" spans="1:6" s="43" customFormat="1" ht="15.75" customHeight="1" x14ac:dyDescent="0.2">
      <c r="A74" s="52">
        <v>67</v>
      </c>
      <c r="B74" s="65" t="s">
        <v>629</v>
      </c>
      <c r="C74" s="42">
        <v>0</v>
      </c>
      <c r="D74" s="42">
        <v>1</v>
      </c>
      <c r="E74" s="42">
        <v>1</v>
      </c>
      <c r="F74" s="52">
        <v>2</v>
      </c>
    </row>
    <row r="75" spans="1:6" s="43" customFormat="1" ht="15.75" customHeight="1" x14ac:dyDescent="0.2">
      <c r="A75" s="52">
        <v>69</v>
      </c>
      <c r="B75" s="65" t="s">
        <v>630</v>
      </c>
      <c r="C75" s="42">
        <v>0</v>
      </c>
      <c r="D75" s="42">
        <v>1</v>
      </c>
      <c r="E75" s="42">
        <v>0</v>
      </c>
      <c r="F75" s="52">
        <v>1</v>
      </c>
    </row>
    <row r="76" spans="1:6" s="43" customFormat="1" ht="15.75" customHeight="1" x14ac:dyDescent="0.2">
      <c r="A76" s="52">
        <v>69</v>
      </c>
      <c r="B76" s="65" t="s">
        <v>631</v>
      </c>
      <c r="C76" s="42">
        <v>0</v>
      </c>
      <c r="D76" s="42">
        <v>1</v>
      </c>
      <c r="E76" s="42">
        <v>0</v>
      </c>
      <c r="F76" s="52">
        <v>1</v>
      </c>
    </row>
    <row r="77" spans="1:6" s="43" customFormat="1" ht="15.75" customHeight="1" x14ac:dyDescent="0.2">
      <c r="A77" s="52">
        <v>69</v>
      </c>
      <c r="B77" s="65" t="s">
        <v>632</v>
      </c>
      <c r="C77" s="42">
        <v>0</v>
      </c>
      <c r="D77" s="42">
        <v>1</v>
      </c>
      <c r="E77" s="42">
        <v>0</v>
      </c>
      <c r="F77" s="52">
        <v>1</v>
      </c>
    </row>
    <row r="78" spans="1:6" s="43" customFormat="1" ht="15.75" customHeight="1" x14ac:dyDescent="0.2">
      <c r="A78" s="52">
        <v>69</v>
      </c>
      <c r="B78" s="65" t="s">
        <v>633</v>
      </c>
      <c r="C78" s="42">
        <v>0</v>
      </c>
      <c r="D78" s="42">
        <v>1</v>
      </c>
      <c r="E78" s="42">
        <v>0</v>
      </c>
      <c r="F78" s="52">
        <v>1</v>
      </c>
    </row>
    <row r="79" spans="1:6" s="43" customFormat="1" ht="15.75" customHeight="1" x14ac:dyDescent="0.2">
      <c r="A79" s="52">
        <v>69</v>
      </c>
      <c r="B79" s="65" t="s">
        <v>634</v>
      </c>
      <c r="C79" s="42">
        <v>0</v>
      </c>
      <c r="D79" s="42">
        <v>1</v>
      </c>
      <c r="E79" s="42">
        <v>0</v>
      </c>
      <c r="F79" s="52">
        <v>1</v>
      </c>
    </row>
    <row r="80" spans="1:6" s="43" customFormat="1" ht="15.75" customHeight="1" x14ac:dyDescent="0.2">
      <c r="A80" s="52">
        <v>74</v>
      </c>
      <c r="B80" s="65" t="s">
        <v>635</v>
      </c>
      <c r="C80" s="42">
        <v>0</v>
      </c>
      <c r="D80" s="42">
        <v>0</v>
      </c>
      <c r="E80" s="42">
        <v>4</v>
      </c>
      <c r="F80" s="52">
        <v>4</v>
      </c>
    </row>
    <row r="81" spans="1:6" s="43" customFormat="1" ht="15.75" customHeight="1" x14ac:dyDescent="0.2">
      <c r="A81" s="52">
        <v>75</v>
      </c>
      <c r="B81" s="65" t="s">
        <v>636</v>
      </c>
      <c r="C81" s="42">
        <v>0</v>
      </c>
      <c r="D81" s="42">
        <v>0</v>
      </c>
      <c r="E81" s="42">
        <v>3</v>
      </c>
      <c r="F81" s="52">
        <v>3</v>
      </c>
    </row>
    <row r="82" spans="1:6" s="43" customFormat="1" ht="15.75" customHeight="1" x14ac:dyDescent="0.2">
      <c r="A82" s="52">
        <v>75</v>
      </c>
      <c r="B82" s="65" t="s">
        <v>637</v>
      </c>
      <c r="C82" s="42">
        <v>0</v>
      </c>
      <c r="D82" s="42">
        <v>0</v>
      </c>
      <c r="E82" s="42">
        <v>3</v>
      </c>
      <c r="F82" s="52">
        <v>3</v>
      </c>
    </row>
    <row r="83" spans="1:6" s="43" customFormat="1" ht="15.75" customHeight="1" x14ac:dyDescent="0.2">
      <c r="A83" s="52">
        <v>77</v>
      </c>
      <c r="B83" s="65" t="s">
        <v>638</v>
      </c>
      <c r="C83" s="42">
        <v>0</v>
      </c>
      <c r="D83" s="42">
        <v>0</v>
      </c>
      <c r="E83" s="42">
        <v>2</v>
      </c>
      <c r="F83" s="52">
        <v>2</v>
      </c>
    </row>
    <row r="84" spans="1:6" s="43" customFormat="1" ht="15.75" customHeight="1" x14ac:dyDescent="0.2">
      <c r="A84" s="52">
        <v>78</v>
      </c>
      <c r="B84" s="65" t="s">
        <v>639</v>
      </c>
      <c r="C84" s="42">
        <v>0</v>
      </c>
      <c r="D84" s="42">
        <v>0</v>
      </c>
      <c r="E84" s="42">
        <v>1</v>
      </c>
      <c r="F84" s="52">
        <v>1</v>
      </c>
    </row>
    <row r="85" spans="1:6" s="43" customFormat="1" ht="15.75" customHeight="1" x14ac:dyDescent="0.2">
      <c r="A85" s="52">
        <v>78</v>
      </c>
      <c r="B85" s="65" t="s">
        <v>640</v>
      </c>
      <c r="C85" s="42">
        <v>0</v>
      </c>
      <c r="D85" s="42">
        <v>0</v>
      </c>
      <c r="E85" s="42">
        <v>1</v>
      </c>
      <c r="F85" s="52">
        <v>1</v>
      </c>
    </row>
    <row r="86" spans="1:6" s="43" customFormat="1" ht="15.75" customHeight="1" x14ac:dyDescent="0.2">
      <c r="A86" s="52">
        <v>78</v>
      </c>
      <c r="B86" s="65" t="s">
        <v>641</v>
      </c>
      <c r="C86" s="42">
        <v>0</v>
      </c>
      <c r="D86" s="42">
        <v>0</v>
      </c>
      <c r="E86" s="42">
        <v>1</v>
      </c>
      <c r="F86" s="52">
        <v>1</v>
      </c>
    </row>
    <row r="87" spans="1:6" s="43" customFormat="1" ht="15.75" customHeight="1" x14ac:dyDescent="0.2">
      <c r="A87" s="52">
        <v>78</v>
      </c>
      <c r="B87" s="65" t="s">
        <v>642</v>
      </c>
      <c r="C87" s="42">
        <v>0</v>
      </c>
      <c r="D87" s="42">
        <v>0</v>
      </c>
      <c r="E87" s="42">
        <v>1</v>
      </c>
      <c r="F87" s="52">
        <v>1</v>
      </c>
    </row>
    <row r="88" spans="1:6" s="43" customFormat="1" ht="15.75" customHeight="1" x14ac:dyDescent="0.2">
      <c r="A88" s="52">
        <v>78</v>
      </c>
      <c r="B88" s="65" t="s">
        <v>643</v>
      </c>
      <c r="C88" s="42">
        <v>0</v>
      </c>
      <c r="D88" s="42">
        <v>0</v>
      </c>
      <c r="E88" s="42">
        <v>1</v>
      </c>
      <c r="F88" s="52">
        <v>1</v>
      </c>
    </row>
    <row r="89" spans="1:6" s="43" customFormat="1" ht="15.75" customHeight="1" x14ac:dyDescent="0.2">
      <c r="A89" s="52">
        <v>78</v>
      </c>
      <c r="B89" s="65" t="s">
        <v>644</v>
      </c>
      <c r="C89" s="42">
        <v>0</v>
      </c>
      <c r="D89" s="42">
        <v>0</v>
      </c>
      <c r="E89" s="42">
        <v>1</v>
      </c>
      <c r="F89" s="52">
        <v>1</v>
      </c>
    </row>
    <row r="90" spans="1:6" s="43" customFormat="1" ht="15.75" customHeight="1" x14ac:dyDescent="0.2">
      <c r="A90" s="52">
        <v>78</v>
      </c>
      <c r="B90" s="65" t="s">
        <v>645</v>
      </c>
      <c r="C90" s="42">
        <v>0</v>
      </c>
      <c r="D90" s="42">
        <v>0</v>
      </c>
      <c r="E90" s="42">
        <v>1</v>
      </c>
      <c r="F90" s="52">
        <v>1</v>
      </c>
    </row>
    <row r="91" spans="1:6" s="43" customFormat="1" ht="15.75" customHeight="1" x14ac:dyDescent="0.2">
      <c r="A91" s="52">
        <v>78</v>
      </c>
      <c r="B91" s="65" t="s">
        <v>646</v>
      </c>
      <c r="C91" s="42">
        <v>0</v>
      </c>
      <c r="D91" s="42">
        <v>0</v>
      </c>
      <c r="E91" s="42">
        <v>1</v>
      </c>
      <c r="F91" s="52">
        <v>1</v>
      </c>
    </row>
    <row r="92" spans="1:6" s="43" customFormat="1" ht="15.75" customHeight="1" x14ac:dyDescent="0.2">
      <c r="A92" s="52">
        <v>78</v>
      </c>
      <c r="B92" s="65" t="s">
        <v>647</v>
      </c>
      <c r="C92" s="42">
        <v>0</v>
      </c>
      <c r="D92" s="42">
        <v>0</v>
      </c>
      <c r="E92" s="42">
        <v>1</v>
      </c>
      <c r="F92" s="52">
        <v>1</v>
      </c>
    </row>
    <row r="93" spans="1:6" ht="31.5" customHeight="1" x14ac:dyDescent="0.2">
      <c r="A93" s="13" t="s">
        <v>3</v>
      </c>
      <c r="B93" s="53"/>
      <c r="C93" s="48">
        <v>307</v>
      </c>
      <c r="D93" s="48">
        <v>307</v>
      </c>
      <c r="E93" s="48">
        <v>359</v>
      </c>
      <c r="F93" s="48">
        <v>973</v>
      </c>
    </row>
  </sheetData>
  <sheetProtection algorithmName="SHA-512" hashValue="Ii3XDPl9jBwevV7vEw5S9nnxqhBAT1RI6TzS4rKyUydpR52Pa+4hXhkUaQkgTzwVuLLF8HJHTySao7M71JFTjw==" saltValue="uqaLdd4yTysFZVXi8W0U6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C70B9-7F4B-4994-AAE3-025E6F50C03B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72" t="s">
        <v>666</v>
      </c>
    </row>
    <row r="8" spans="1:9" ht="18.75" x14ac:dyDescent="0.3">
      <c r="A8" s="2"/>
    </row>
    <row r="9" spans="1:9" ht="18.75" x14ac:dyDescent="0.3">
      <c r="B9" s="73" t="s">
        <v>667</v>
      </c>
    </row>
    <row r="10" spans="1:9" ht="18.75" x14ac:dyDescent="0.3">
      <c r="B10" s="1"/>
      <c r="C10" s="90" t="s">
        <v>674</v>
      </c>
      <c r="D10" s="90"/>
      <c r="E10" s="90"/>
      <c r="F10" s="90"/>
      <c r="G10" s="90"/>
      <c r="H10" s="90"/>
      <c r="I10" s="74" t="s">
        <v>668</v>
      </c>
    </row>
    <row r="14" spans="1:9" x14ac:dyDescent="0.25">
      <c r="A14" s="75" t="s">
        <v>669</v>
      </c>
    </row>
    <row r="15" spans="1:9" x14ac:dyDescent="0.25">
      <c r="A15" s="76" t="s">
        <v>670</v>
      </c>
    </row>
    <row r="16" spans="1:9" x14ac:dyDescent="0.25">
      <c r="A16" s="77" t="s">
        <v>671</v>
      </c>
    </row>
  </sheetData>
  <sheetProtection algorithmName="SHA-512" hashValue="k3dWfzURwLFy4OvGdbf/HRkaJ3zGtRTdV8PaDm8Eh/Uv8WAiZ3m5Tlb8r0Hp3Dl8183zMCMuDqj8MR1N0jHI6Q==" saltValue="cA1b/Vl7Jq4uJlcUdY5FSQ==" spinCount="100000" sheet="1" objects="1" scenarios="1"/>
  <mergeCells count="1">
    <mergeCell ref="C10:H10"/>
  </mergeCells>
  <hyperlinks>
    <hyperlink ref="C10" r:id="rId1" xr:uid="{D8A92FB7-CF7B-4835-A8BC-70FB013EEF01}"/>
    <hyperlink ref="A15" r:id="rId2" xr:uid="{42A59DB7-57FB-44B2-9C88-028CD0F9AB8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Liste pays participants</vt:lpstr>
      <vt:lpstr>Liste des disciplines</vt:lpstr>
      <vt:lpstr>Liste des épreuves</vt:lpstr>
      <vt:lpstr>Tableau des médailles</vt:lpstr>
      <vt:lpstr>Rappel tableau médailles 2016</vt:lpstr>
      <vt:lpstr>Mot de passe</vt:lpstr>
      <vt:lpstr>'Liste des disciplines'!Zone_d_impression</vt:lpstr>
      <vt:lpstr>'Tableau des médailles'!Zone_d_impression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2021-06-19T16:59:01Z</cp:lastPrinted>
  <dcterms:created xsi:type="dcterms:W3CDTF">2021-06-19T06:28:33Z</dcterms:created>
  <dcterms:modified xsi:type="dcterms:W3CDTF">2021-06-21T07:19:17Z</dcterms:modified>
</cp:coreProperties>
</file>