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99749AB-5534-4515-9FAD-2420B3D86C7A}" xr6:coauthVersionLast="47" xr6:coauthVersionMax="47" xr10:uidLastSave="{00000000-0000-0000-0000-000000000000}"/>
  <bookViews>
    <workbookView xWindow="-120" yWindow="-120" windowWidth="29040" windowHeight="15720" xr2:uid="{CEBBF0C7-6F2A-4075-93B6-CDC64ADB8F55}"/>
  </bookViews>
  <sheets>
    <sheet name="SIG" sheetId="1" r:id="rId1"/>
  </sheets>
  <definedNames>
    <definedName name="_xlnm.Print_Area" localSheetId="0">SIG!$A$1:$D$43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35" i="1" s="1"/>
  <c r="D36" i="1"/>
  <c r="D29" i="1"/>
  <c r="D21" i="1"/>
  <c r="D11" i="1"/>
  <c r="C42" i="1"/>
  <c r="C36" i="1"/>
  <c r="C31" i="1"/>
  <c r="C24" i="1"/>
  <c r="C11" i="1"/>
  <c r="C15" i="1" s="1"/>
  <c r="C7" i="1"/>
  <c r="C16" i="1" s="1"/>
  <c r="D42" i="1" l="1"/>
  <c r="D7" i="1"/>
  <c r="D5" i="1"/>
  <c r="D6" i="1"/>
  <c r="D13" i="1"/>
  <c r="D22" i="1"/>
  <c r="D30" i="1"/>
  <c r="D38" i="1"/>
  <c r="C12" i="1"/>
  <c r="D12" i="1" s="1"/>
  <c r="D24" i="1"/>
  <c r="D14" i="1"/>
  <c r="D23" i="1"/>
  <c r="D31" i="1"/>
  <c r="D39" i="1"/>
  <c r="D8" i="1"/>
  <c r="D17" i="1"/>
  <c r="D26" i="1"/>
  <c r="D33" i="1"/>
  <c r="D40" i="1"/>
  <c r="D9" i="1"/>
  <c r="D18" i="1"/>
  <c r="D27" i="1"/>
  <c r="D34" i="1"/>
  <c r="D41" i="1"/>
  <c r="D10" i="1"/>
  <c r="D20" i="1"/>
  <c r="D28" i="1"/>
  <c r="D15" i="1"/>
  <c r="C19" i="1" l="1"/>
  <c r="D16" i="1"/>
  <c r="D19" i="1" l="1"/>
  <c r="C25" i="1"/>
  <c r="D25" i="1" l="1"/>
  <c r="C32" i="1"/>
  <c r="D32" i="1" l="1"/>
  <c r="C37" i="1"/>
  <c r="D37" i="1" l="1"/>
  <c r="C43" i="1"/>
  <c r="D43" i="1" s="1"/>
</calcChain>
</file>

<file path=xl/sharedStrings.xml><?xml version="1.0" encoding="utf-8"?>
<sst xmlns="http://schemas.openxmlformats.org/spreadsheetml/2006/main" count="43" uniqueCount="40">
  <si>
    <t>Ventes de marchandises</t>
  </si>
  <si>
    <t>MARGE COMMERCIALE</t>
  </si>
  <si>
    <t>+ / - Production stockée</t>
  </si>
  <si>
    <t>Subventions d'exploitation</t>
  </si>
  <si>
    <t>Reprises sur dép., prov., amorts</t>
  </si>
  <si>
    <t>Opérations en commun</t>
  </si>
  <si>
    <t>Total</t>
  </si>
  <si>
    <t>CHIFFRE D'AFFAIRES</t>
  </si>
  <si>
    <t>Production vendue (biens et services)</t>
  </si>
  <si>
    <t>+ Production immobilisée</t>
  </si>
  <si>
    <t>PRODUCTION DE L'EXERCICE</t>
  </si>
  <si>
    <t>CHIFFRE D'ACTIVITÉ</t>
  </si>
  <si>
    <t>- Matières premières</t>
  </si>
  <si>
    <t>- Sous-traitance (directe)</t>
  </si>
  <si>
    <t>MARGE DE PRODUCTION</t>
  </si>
  <si>
    <t>MARGE BRUTE TOTALE</t>
  </si>
  <si>
    <t>- Autres achats</t>
  </si>
  <si>
    <t>- Charges externes</t>
  </si>
  <si>
    <t>VALEUR AJOUTÉE PRODUITE</t>
  </si>
  <si>
    <t>- Impôts, taxes et versements assimilés</t>
  </si>
  <si>
    <t>- Salaires et traitements</t>
  </si>
  <si>
    <t>- Charges sociales</t>
  </si>
  <si>
    <t>EXCÉDENT BRUT D'EXPLOITATION</t>
  </si>
  <si>
    <t>+ Transferts de charges d'exploitation</t>
  </si>
  <si>
    <t>+ Autres produits d'exploitation</t>
  </si>
  <si>
    <t>- Dotations amort. et dépréciations</t>
  </si>
  <si>
    <t>- Autres charges d'exploitation</t>
  </si>
  <si>
    <t>RÉSULTAT D'EXPLOITATION</t>
  </si>
  <si>
    <t>+ Produits financiers</t>
  </si>
  <si>
    <t>- Charges financières</t>
  </si>
  <si>
    <t>RÉSULTAT COURANT</t>
  </si>
  <si>
    <t>+ Produits exceptionnels</t>
  </si>
  <si>
    <t>- Charges exceptionnelles</t>
  </si>
  <si>
    <t>- Participation des salariés</t>
  </si>
  <si>
    <t>- Impôt sur les bénéfices (IS)</t>
  </si>
  <si>
    <t>Soldes intermédiaires de gestion (SIG)</t>
  </si>
  <si>
    <t>ANNEE</t>
  </si>
  <si>
    <t>%</t>
  </si>
  <si>
    <t>- Coût d'achat des marchandises vendues</t>
  </si>
  <si>
    <t>RÉSULTAT NET DE L'EXERCICE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</si>
</sst>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164" fontId="9" fillId="4" borderId="1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53F6-2D43-4E3B-872A-46911447358E}">
  <sheetPr>
    <pageSetUpPr fitToPage="1"/>
  </sheetPr>
  <dimension ref="A1:F43"/>
  <sheetViews>
    <sheetView showGridLines="0" tabSelected="1" zoomScaleNormal="100" workbookViewId="0">
      <selection activeCell="B4" sqref="B4"/>
    </sheetView>
  </sheetViews>
  <sheetFormatPr baseColWidth="10" defaultRowHeight="19.5" customHeight="1" x14ac:dyDescent="0.25"/>
  <cols>
    <col min="1" max="1" width="4" style="2" customWidth="1"/>
    <col min="2" max="2" width="67.7109375" style="2" customWidth="1"/>
    <col min="3" max="3" width="21.28515625" style="2" customWidth="1"/>
    <col min="4" max="4" width="15.28515625" style="14" customWidth="1"/>
    <col min="5" max="5" width="11.42578125" style="2"/>
    <col min="6" max="6" width="16.140625" style="2" bestFit="1" customWidth="1"/>
    <col min="7" max="16384" width="11.42578125" style="2"/>
  </cols>
  <sheetData>
    <row r="1" spans="1:6" ht="31.5" customHeight="1" x14ac:dyDescent="0.25">
      <c r="A1" s="1" t="s">
        <v>35</v>
      </c>
    </row>
    <row r="3" spans="1:6" ht="27" customHeight="1" x14ac:dyDescent="0.25">
      <c r="B3" s="7"/>
      <c r="C3" s="8" t="s">
        <v>36</v>
      </c>
      <c r="D3" s="15" t="s">
        <v>37</v>
      </c>
    </row>
    <row r="4" spans="1:6" ht="19.5" customHeight="1" x14ac:dyDescent="0.25">
      <c r="B4" s="10" t="s">
        <v>7</v>
      </c>
      <c r="C4" s="11">
        <f>C5+C11</f>
        <v>1750589</v>
      </c>
      <c r="D4" s="16">
        <v>1</v>
      </c>
    </row>
    <row r="5" spans="1:6" ht="19.5" customHeight="1" x14ac:dyDescent="0.25">
      <c r="B5" s="3" t="s">
        <v>0</v>
      </c>
      <c r="C5" s="5">
        <v>1110589</v>
      </c>
      <c r="D5" s="17">
        <f>C5/$C$4</f>
        <v>0.63440876185101125</v>
      </c>
      <c r="F5" s="20"/>
    </row>
    <row r="6" spans="1:6" ht="19.5" customHeight="1" x14ac:dyDescent="0.25">
      <c r="B6" s="4" t="s">
        <v>38</v>
      </c>
      <c r="C6" s="5">
        <v>498000</v>
      </c>
      <c r="D6" s="17">
        <f>C6/$C$4</f>
        <v>0.28447568218468183</v>
      </c>
      <c r="F6" s="20"/>
    </row>
    <row r="7" spans="1:6" ht="19.5" customHeight="1" x14ac:dyDescent="0.25">
      <c r="B7" s="9" t="s">
        <v>1</v>
      </c>
      <c r="C7" s="12">
        <f>C5-C6</f>
        <v>612589</v>
      </c>
      <c r="D7" s="18">
        <f>C7/$C$4</f>
        <v>0.34993307966632947</v>
      </c>
    </row>
    <row r="8" spans="1:6" ht="19.5" customHeight="1" x14ac:dyDescent="0.25">
      <c r="B8" s="3" t="s">
        <v>8</v>
      </c>
      <c r="C8" s="5">
        <v>657000</v>
      </c>
      <c r="D8" s="17">
        <f t="shared" ref="D8:D43" si="0">C8/$C$4</f>
        <v>0.37530225541232121</v>
      </c>
    </row>
    <row r="9" spans="1:6" ht="19.5" customHeight="1" x14ac:dyDescent="0.25">
      <c r="B9" s="4" t="s">
        <v>2</v>
      </c>
      <c r="C9" s="5">
        <v>-24000</v>
      </c>
      <c r="D9" s="17">
        <f t="shared" si="0"/>
        <v>-1.3709671430587076E-2</v>
      </c>
    </row>
    <row r="10" spans="1:6" ht="19.5" customHeight="1" x14ac:dyDescent="0.25">
      <c r="B10" s="4" t="s">
        <v>9</v>
      </c>
      <c r="C10" s="5">
        <v>7000</v>
      </c>
      <c r="D10" s="17">
        <f t="shared" si="0"/>
        <v>3.9986541672545643E-3</v>
      </c>
    </row>
    <row r="11" spans="1:6" ht="19.5" customHeight="1" x14ac:dyDescent="0.25">
      <c r="B11" s="9" t="s">
        <v>10</v>
      </c>
      <c r="C11" s="12">
        <f>C8+C9+C10</f>
        <v>640000</v>
      </c>
      <c r="D11" s="18">
        <f t="shared" si="0"/>
        <v>0.3655912381489887</v>
      </c>
    </row>
    <row r="12" spans="1:6" ht="19.5" customHeight="1" x14ac:dyDescent="0.25">
      <c r="B12" s="9" t="s">
        <v>11</v>
      </c>
      <c r="C12" s="12">
        <f>C4</f>
        <v>1750589</v>
      </c>
      <c r="D12" s="18">
        <f t="shared" si="0"/>
        <v>1</v>
      </c>
    </row>
    <row r="13" spans="1:6" ht="19.5" customHeight="1" x14ac:dyDescent="0.25">
      <c r="B13" s="4" t="s">
        <v>12</v>
      </c>
      <c r="C13" s="5">
        <v>137000</v>
      </c>
      <c r="D13" s="17">
        <f t="shared" si="0"/>
        <v>7.8259374416267902E-2</v>
      </c>
    </row>
    <row r="14" spans="1:6" ht="19.5" customHeight="1" x14ac:dyDescent="0.25">
      <c r="B14" s="4" t="s">
        <v>13</v>
      </c>
      <c r="C14" s="5">
        <v>45000</v>
      </c>
      <c r="D14" s="17">
        <f t="shared" si="0"/>
        <v>2.5705633932350768E-2</v>
      </c>
    </row>
    <row r="15" spans="1:6" ht="19.5" customHeight="1" x14ac:dyDescent="0.25">
      <c r="B15" s="9" t="s">
        <v>14</v>
      </c>
      <c r="C15" s="12">
        <f>C11-C13-C14</f>
        <v>458000</v>
      </c>
      <c r="D15" s="18">
        <f t="shared" si="0"/>
        <v>0.26162622980037004</v>
      </c>
    </row>
    <row r="16" spans="1:6" ht="19.5" customHeight="1" x14ac:dyDescent="0.25">
      <c r="B16" s="9" t="s">
        <v>15</v>
      </c>
      <c r="C16" s="12">
        <f>C15+C7</f>
        <v>1070589</v>
      </c>
      <c r="D16" s="18">
        <f t="shared" si="0"/>
        <v>0.61155930946669945</v>
      </c>
    </row>
    <row r="17" spans="2:6" ht="19.5" customHeight="1" x14ac:dyDescent="0.25">
      <c r="B17" s="4" t="s">
        <v>16</v>
      </c>
      <c r="C17" s="5">
        <v>7890</v>
      </c>
      <c r="D17" s="17">
        <f t="shared" si="0"/>
        <v>4.5070544828055012E-3</v>
      </c>
    </row>
    <row r="18" spans="2:6" ht="19.5" customHeight="1" x14ac:dyDescent="0.25">
      <c r="B18" s="4" t="s">
        <v>17</v>
      </c>
      <c r="C18" s="5">
        <v>398632</v>
      </c>
      <c r="D18" s="17">
        <f t="shared" si="0"/>
        <v>0.22771307257157447</v>
      </c>
    </row>
    <row r="19" spans="2:6" ht="19.5" customHeight="1" x14ac:dyDescent="0.25">
      <c r="B19" s="9" t="s">
        <v>18</v>
      </c>
      <c r="C19" s="12">
        <f>C16-C17-C18</f>
        <v>664067</v>
      </c>
      <c r="D19" s="18">
        <f t="shared" si="0"/>
        <v>0.37933918241231951</v>
      </c>
    </row>
    <row r="20" spans="2:6" ht="19.5" customHeight="1" x14ac:dyDescent="0.25">
      <c r="B20" s="3" t="s">
        <v>3</v>
      </c>
      <c r="C20" s="5">
        <v>32000</v>
      </c>
      <c r="D20" s="17">
        <f t="shared" si="0"/>
        <v>1.8279561907449435E-2</v>
      </c>
    </row>
    <row r="21" spans="2:6" ht="19.5" customHeight="1" x14ac:dyDescent="0.25">
      <c r="B21" s="4" t="s">
        <v>19</v>
      </c>
      <c r="C21" s="5">
        <v>87000</v>
      </c>
      <c r="D21" s="17">
        <f t="shared" si="0"/>
        <v>4.9697558935878156E-2</v>
      </c>
    </row>
    <row r="22" spans="2:6" ht="19.5" customHeight="1" x14ac:dyDescent="0.25">
      <c r="B22" s="4" t="s">
        <v>20</v>
      </c>
      <c r="C22" s="5">
        <v>256821</v>
      </c>
      <c r="D22" s="17">
        <f t="shared" si="0"/>
        <v>0.14670548026978347</v>
      </c>
    </row>
    <row r="23" spans="2:6" ht="19.5" customHeight="1" x14ac:dyDescent="0.25">
      <c r="B23" s="4" t="s">
        <v>21</v>
      </c>
      <c r="C23" s="5">
        <v>157888</v>
      </c>
      <c r="D23" s="17">
        <f t="shared" si="0"/>
        <v>9.0191358451355522E-2</v>
      </c>
    </row>
    <row r="24" spans="2:6" ht="19.5" customHeight="1" x14ac:dyDescent="0.25">
      <c r="B24" s="6" t="s">
        <v>6</v>
      </c>
      <c r="C24" s="13">
        <f>C20-C21-C22-C23</f>
        <v>-469709</v>
      </c>
      <c r="D24" s="19">
        <f t="shared" si="0"/>
        <v>-0.26831483574956771</v>
      </c>
      <c r="F24" s="20"/>
    </row>
    <row r="25" spans="2:6" ht="19.5" customHeight="1" x14ac:dyDescent="0.25">
      <c r="B25" s="9" t="s">
        <v>22</v>
      </c>
      <c r="C25" s="12">
        <f>C19+C24</f>
        <v>194358</v>
      </c>
      <c r="D25" s="18">
        <f t="shared" si="0"/>
        <v>0.11102434666275179</v>
      </c>
    </row>
    <row r="26" spans="2:6" ht="19.5" customHeight="1" x14ac:dyDescent="0.25">
      <c r="B26" s="3" t="s">
        <v>4</v>
      </c>
      <c r="C26" s="5">
        <v>24500</v>
      </c>
      <c r="D26" s="17">
        <f t="shared" si="0"/>
        <v>1.3995289585390975E-2</v>
      </c>
    </row>
    <row r="27" spans="2:6" ht="19.5" customHeight="1" x14ac:dyDescent="0.25">
      <c r="B27" s="4" t="s">
        <v>23</v>
      </c>
      <c r="C27" s="5">
        <v>8700</v>
      </c>
      <c r="D27" s="17">
        <f t="shared" si="0"/>
        <v>4.969755893587815E-3</v>
      </c>
    </row>
    <row r="28" spans="2:6" ht="19.5" customHeight="1" x14ac:dyDescent="0.25">
      <c r="B28" s="4" t="s">
        <v>24</v>
      </c>
      <c r="C28" s="5">
        <v>4980</v>
      </c>
      <c r="D28" s="17">
        <f t="shared" si="0"/>
        <v>2.8447568218468184E-3</v>
      </c>
    </row>
    <row r="29" spans="2:6" ht="19.5" customHeight="1" x14ac:dyDescent="0.25">
      <c r="B29" s="4" t="s">
        <v>25</v>
      </c>
      <c r="C29" s="5">
        <v>34780</v>
      </c>
      <c r="D29" s="17">
        <f t="shared" si="0"/>
        <v>1.9867598848159106E-2</v>
      </c>
    </row>
    <row r="30" spans="2:6" ht="19.5" customHeight="1" x14ac:dyDescent="0.25">
      <c r="B30" s="4" t="s">
        <v>26</v>
      </c>
      <c r="C30" s="5">
        <v>5000</v>
      </c>
      <c r="D30" s="17">
        <f t="shared" si="0"/>
        <v>2.8561815480389742E-3</v>
      </c>
    </row>
    <row r="31" spans="2:6" ht="19.5" customHeight="1" x14ac:dyDescent="0.25">
      <c r="B31" s="6" t="s">
        <v>6</v>
      </c>
      <c r="C31" s="13">
        <f>C26+C27+C28-C29-C30</f>
        <v>-1600</v>
      </c>
      <c r="D31" s="19">
        <f t="shared" si="0"/>
        <v>-9.1397809537247183E-4</v>
      </c>
    </row>
    <row r="32" spans="2:6" ht="19.5" customHeight="1" x14ac:dyDescent="0.25">
      <c r="B32" s="9" t="s">
        <v>27</v>
      </c>
      <c r="C32" s="12">
        <f>C25+C31</f>
        <v>192758</v>
      </c>
      <c r="D32" s="18">
        <f t="shared" si="0"/>
        <v>0.11011036856737932</v>
      </c>
    </row>
    <row r="33" spans="2:4" ht="19.5" customHeight="1" x14ac:dyDescent="0.25">
      <c r="B33" s="3" t="s">
        <v>5</v>
      </c>
      <c r="C33" s="5">
        <v>0</v>
      </c>
      <c r="D33" s="17">
        <f t="shared" si="0"/>
        <v>0</v>
      </c>
    </row>
    <row r="34" spans="2:4" ht="19.5" customHeight="1" x14ac:dyDescent="0.25">
      <c r="B34" s="4" t="s">
        <v>28</v>
      </c>
      <c r="C34" s="5">
        <v>1450</v>
      </c>
      <c r="D34" s="17">
        <f t="shared" si="0"/>
        <v>8.2829264893130258E-4</v>
      </c>
    </row>
    <row r="35" spans="2:4" ht="19.5" customHeight="1" x14ac:dyDescent="0.25">
      <c r="B35" s="4" t="s">
        <v>29</v>
      </c>
      <c r="C35" s="5">
        <v>2577</v>
      </c>
      <c r="D35" s="17">
        <f t="shared" si="0"/>
        <v>1.4720759698592873E-3</v>
      </c>
    </row>
    <row r="36" spans="2:4" ht="19.5" customHeight="1" x14ac:dyDescent="0.25">
      <c r="B36" s="6" t="s">
        <v>6</v>
      </c>
      <c r="C36" s="13">
        <f>C33+C34-C35</f>
        <v>-1127</v>
      </c>
      <c r="D36" s="19">
        <f t="shared" si="0"/>
        <v>-6.437833209279848E-4</v>
      </c>
    </row>
    <row r="37" spans="2:4" ht="19.5" customHeight="1" x14ac:dyDescent="0.25">
      <c r="B37" s="9" t="s">
        <v>30</v>
      </c>
      <c r="C37" s="12">
        <f>C32+C36</f>
        <v>191631</v>
      </c>
      <c r="D37" s="18">
        <f t="shared" si="0"/>
        <v>0.10946658524645134</v>
      </c>
    </row>
    <row r="38" spans="2:4" ht="19.5" customHeight="1" x14ac:dyDescent="0.25">
      <c r="B38" s="4" t="s">
        <v>31</v>
      </c>
      <c r="C38" s="5">
        <v>4500</v>
      </c>
      <c r="D38" s="17">
        <f t="shared" si="0"/>
        <v>2.570563393235077E-3</v>
      </c>
    </row>
    <row r="39" spans="2:4" ht="19.5" customHeight="1" x14ac:dyDescent="0.25">
      <c r="B39" s="4" t="s">
        <v>32</v>
      </c>
      <c r="C39" s="5">
        <v>11255</v>
      </c>
      <c r="D39" s="17">
        <f t="shared" si="0"/>
        <v>6.4292646646357315E-3</v>
      </c>
    </row>
    <row r="40" spans="2:4" ht="19.5" customHeight="1" x14ac:dyDescent="0.25">
      <c r="B40" s="4" t="s">
        <v>33</v>
      </c>
      <c r="C40" s="5">
        <v>87520</v>
      </c>
      <c r="D40" s="17">
        <f t="shared" si="0"/>
        <v>4.9994601816874207E-2</v>
      </c>
    </row>
    <row r="41" spans="2:4" ht="19.5" customHeight="1" x14ac:dyDescent="0.25">
      <c r="B41" s="4" t="s">
        <v>34</v>
      </c>
      <c r="C41" s="5">
        <v>78000</v>
      </c>
      <c r="D41" s="17">
        <f t="shared" si="0"/>
        <v>4.4556432149408E-2</v>
      </c>
    </row>
    <row r="42" spans="2:4" ht="19.5" customHeight="1" x14ac:dyDescent="0.25">
      <c r="B42" s="6" t="s">
        <v>6</v>
      </c>
      <c r="C42" s="13">
        <f>C38-C39-C40-C41</f>
        <v>-172275</v>
      </c>
      <c r="D42" s="19">
        <f t="shared" si="0"/>
        <v>-9.8409735237682858E-2</v>
      </c>
    </row>
    <row r="43" spans="2:4" ht="19.5" customHeight="1" x14ac:dyDescent="0.25">
      <c r="B43" s="9" t="s">
        <v>39</v>
      </c>
      <c r="C43" s="12">
        <f>C37+C42</f>
        <v>19356</v>
      </c>
      <c r="D43" s="18">
        <f t="shared" si="0"/>
        <v>1.1056850008768477E-2</v>
      </c>
    </row>
  </sheetData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SIG</vt:lpstr>
      <vt:lpstr>SIG!Zone_d_impression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2022-12-07T08:32:19Z</cp:lastPrinted>
  <dcterms:created xsi:type="dcterms:W3CDTF">2022-12-06T10:02:47Z</dcterms:created>
  <dcterms:modified xsi:type="dcterms:W3CDTF">2022-12-07T08:32:27Z</dcterms:modified>
</cp:coreProperties>
</file>