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071ECCAE-E702-42B6-990F-24E232AEA9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e de calcul" sheetId="1" r:id="rId1"/>
    <sheet name="Graphique seuil de rentabilité" sheetId="2" r:id="rId2"/>
  </sheets>
  <definedNames>
    <definedName name="_xlnm.Print_Area" localSheetId="0">'Formule de calcul'!$A$1:$D$44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" l="1"/>
  <c r="E16" i="2"/>
  <c r="E17" i="2"/>
  <c r="E18" i="2"/>
  <c r="E19" i="2"/>
  <c r="E20" i="2"/>
  <c r="E21" i="2"/>
  <c r="E22" i="2"/>
  <c r="E23" i="2"/>
  <c r="E24" i="2"/>
  <c r="E25" i="2"/>
  <c r="E14" i="2"/>
  <c r="D15" i="2"/>
  <c r="D16" i="2"/>
  <c r="D17" i="2"/>
  <c r="D18" i="2"/>
  <c r="D19" i="2"/>
  <c r="D20" i="2"/>
  <c r="D21" i="2"/>
  <c r="D22" i="2"/>
  <c r="D23" i="2"/>
  <c r="D24" i="2"/>
  <c r="D25" i="2"/>
  <c r="D14" i="2"/>
  <c r="C16" i="2"/>
  <c r="C17" i="2" s="1"/>
  <c r="C18" i="2" s="1"/>
  <c r="C19" i="2" s="1"/>
  <c r="C20" i="2" s="1"/>
  <c r="C21" i="2" s="1"/>
  <c r="C22" i="2" s="1"/>
  <c r="C23" i="2" s="1"/>
  <c r="C24" i="2" s="1"/>
  <c r="C25" i="2" s="1"/>
  <c r="C15" i="2"/>
  <c r="C14" i="2"/>
  <c r="B16" i="2"/>
  <c r="B17" i="2" s="1"/>
  <c r="B18" i="2" s="1"/>
  <c r="B19" i="2" s="1"/>
  <c r="B20" i="2" s="1"/>
  <c r="B21" i="2" s="1"/>
  <c r="B22" i="2" s="1"/>
  <c r="B23" i="2" s="1"/>
  <c r="B24" i="2" s="1"/>
  <c r="B25" i="2" s="1"/>
  <c r="B15" i="2"/>
  <c r="B14" i="2"/>
  <c r="C6" i="2"/>
  <c r="C7" i="2" s="1"/>
  <c r="C8" i="1" l="1"/>
  <c r="C7" i="1"/>
  <c r="C9" i="1" s="1"/>
  <c r="C16" i="1"/>
  <c r="C15" i="1" l="1"/>
  <c r="C29" i="1" l="1"/>
  <c r="C42" i="1" s="1"/>
  <c r="C20" i="1" l="1"/>
  <c r="C43" i="1" l="1"/>
  <c r="C18" i="1"/>
  <c r="C19" i="1" s="1"/>
</calcChain>
</file>

<file path=xl/sharedStrings.xml><?xml version="1.0" encoding="utf-8"?>
<sst xmlns="http://schemas.openxmlformats.org/spreadsheetml/2006/main" count="61" uniqueCount="55">
  <si>
    <t>Assurances</t>
  </si>
  <si>
    <t>Téléphone, internet</t>
  </si>
  <si>
    <t>Abonnements</t>
  </si>
  <si>
    <t>Carburant</t>
  </si>
  <si>
    <t>Frais de déplacement et hébergement</t>
  </si>
  <si>
    <t>Eau, électricité, gaz</t>
  </si>
  <si>
    <t>Rémunération dirigeant</t>
  </si>
  <si>
    <t>Salaires employés</t>
  </si>
  <si>
    <t>Mutuelle</t>
  </si>
  <si>
    <t>Fournitures diverses</t>
  </si>
  <si>
    <t>Entretien matériel et vêtements</t>
  </si>
  <si>
    <t>Nettoyage des locaux</t>
  </si>
  <si>
    <t>Frais de publicité et communication</t>
  </si>
  <si>
    <t>Loyer et charges locatives</t>
  </si>
  <si>
    <t>Frais bancaires et terminal carte bleue</t>
  </si>
  <si>
    <t>Expert-comptable</t>
  </si>
  <si>
    <t>TOTAL CHARGES FIXES</t>
  </si>
  <si>
    <t>Chiffre d'affaires</t>
  </si>
  <si>
    <t>MARGE BRUTE</t>
  </si>
  <si>
    <t>BENEFICE OU PERTE</t>
  </si>
  <si>
    <t>Achats liés au chiffre d'affaires</t>
  </si>
  <si>
    <t xml:space="preserve">Hypothèse de coefficient de marge </t>
  </si>
  <si>
    <t>Saisir uniquement dans les cellules bleues</t>
  </si>
  <si>
    <t>Formule de calcul du seuil de rentabilité :</t>
  </si>
  <si>
    <t>Simulateur de calcul de seuil de rentabilité (sur un mois) :</t>
  </si>
  <si>
    <t>Total des charges fixes :</t>
  </si>
  <si>
    <t>Calcul du seuil de rentabilité :</t>
  </si>
  <si>
    <t>Coefficient de marge :</t>
  </si>
  <si>
    <t>Onglet suivant : graphique de rentabilité</t>
  </si>
  <si>
    <t>Calcul du seuil de rentabilité (à partir taux de marque) :</t>
  </si>
  <si>
    <t>Soit taux de marque :</t>
  </si>
  <si>
    <t>Soit taux de marge :</t>
  </si>
  <si>
    <t>Cotisations sociales dirigeant</t>
  </si>
  <si>
    <t>Cotisations sociales employés</t>
  </si>
  <si>
    <t>Impôts</t>
  </si>
  <si>
    <t>Graphique de seuil de rentabilité</t>
  </si>
  <si>
    <r>
      <rPr>
        <b/>
        <i/>
        <sz val="12"/>
        <color theme="1"/>
        <rFont val="Calibri"/>
        <family val="2"/>
        <scheme val="minor"/>
      </rPr>
      <t>Seuil de rentabilité</t>
    </r>
    <r>
      <rPr>
        <sz val="12"/>
        <color theme="1"/>
        <rFont val="Calibri"/>
        <family val="2"/>
        <scheme val="minor"/>
      </rPr>
      <t xml:space="preserve"> = Charges fixes / taux de marque</t>
    </r>
  </si>
  <si>
    <t>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</si>
  <si>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</si>
  <si>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</si>
  <si>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</si>
  <si>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</si>
  <si>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</si>
  <si>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</si>
  <si>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</si>
  <si>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</si>
  <si>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</si>
  <si>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</si>
  <si>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</si>
  <si>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</si>
  <si>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Seuil de rentabilité</t>
  </si>
  <si>
    <t>Charges variables</t>
  </si>
  <si>
    <t>Marge brute</t>
  </si>
  <si>
    <t>Chiffre d'affaires 1er mois :</t>
  </si>
  <si>
    <t>% augmentation mois par mois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</si>
</sst>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rgb="FFC00000"/>
      <name val="Calibri"/>
      <family val="2"/>
      <scheme val="minor"/>
    </font>
    <font>
      <b/>
      <i/>
      <sz val="12"/>
      <color theme="8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164" fontId="0" fillId="0" borderId="0" xfId="1" applyFont="1"/>
    <xf numFmtId="164" fontId="0" fillId="0" borderId="1" xfId="1" applyFont="1" applyBorder="1"/>
    <xf numFmtId="164" fontId="2" fillId="0" borderId="1" xfId="1" applyFont="1" applyBorder="1"/>
    <xf numFmtId="0" fontId="0" fillId="0" borderId="2" xfId="0" applyBorder="1"/>
    <xf numFmtId="164" fontId="0" fillId="0" borderId="2" xfId="1" applyFont="1" applyBorder="1"/>
    <xf numFmtId="0" fontId="2" fillId="2" borderId="1" xfId="0" applyFont="1" applyFill="1" applyBorder="1"/>
    <xf numFmtId="164" fontId="2" fillId="2" borderId="1" xfId="1" applyFont="1" applyFill="1" applyBorder="1"/>
    <xf numFmtId="0" fontId="3" fillId="0" borderId="0" xfId="0" applyFont="1"/>
    <xf numFmtId="164" fontId="3" fillId="0" borderId="0" xfId="0" applyNumberFormat="1" applyFont="1"/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4" borderId="4" xfId="0" applyFill="1" applyBorder="1"/>
    <xf numFmtId="164" fontId="0" fillId="4" borderId="4" xfId="1" applyFont="1" applyFill="1" applyBorder="1"/>
    <xf numFmtId="0" fontId="0" fillId="4" borderId="5" xfId="0" applyFill="1" applyBorder="1"/>
    <xf numFmtId="164" fontId="0" fillId="4" borderId="5" xfId="1" applyFont="1" applyFill="1" applyBorder="1"/>
    <xf numFmtId="0" fontId="0" fillId="4" borderId="5" xfId="0" applyFont="1" applyFill="1" applyBorder="1"/>
    <xf numFmtId="0" fontId="0" fillId="4" borderId="3" xfId="0" applyFill="1" applyBorder="1"/>
    <xf numFmtId="164" fontId="0" fillId="4" borderId="3" xfId="1" applyFont="1" applyFill="1" applyBorder="1"/>
    <xf numFmtId="9" fontId="1" fillId="3" borderId="1" xfId="2" applyFont="1" applyFill="1" applyBorder="1" applyAlignment="1">
      <alignment horizontal="center"/>
    </xf>
    <xf numFmtId="0" fontId="2" fillId="5" borderId="1" xfId="0" applyFont="1" applyFill="1" applyBorder="1"/>
    <xf numFmtId="2" fontId="2" fillId="5" borderId="1" xfId="1" applyNumberFormat="1" applyFont="1" applyFill="1" applyBorder="1" applyAlignment="1">
      <alignment horizontal="left" indent="8"/>
    </xf>
    <xf numFmtId="164" fontId="2" fillId="4" borderId="1" xfId="1" applyFont="1" applyFill="1" applyBorder="1"/>
    <xf numFmtId="164" fontId="2" fillId="4" borderId="1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2"/>
    </xf>
    <xf numFmtId="0" fontId="7" fillId="0" borderId="0" xfId="0" applyFont="1"/>
    <xf numFmtId="9" fontId="2" fillId="4" borderId="1" xfId="2" applyFont="1" applyFill="1" applyBorder="1" applyAlignment="1">
      <alignment horizontal="center"/>
    </xf>
    <xf numFmtId="164" fontId="0" fillId="0" borderId="1" xfId="1" applyNumberFormat="1" applyFont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Graphique seuil de rentabilité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'Graphique seuil de rentabilité'!$B$13</c:f>
              <c:strCache>
                <c:ptCount val="1"/>
                <c:pt idx="0">
                  <c:v>Seuil de rentabilité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'Graphique seuil de rentabilité'!$A$14:$A$25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'Graphique seuil de rentabilité'!$B$14:$B$25</c:f>
              <c:numCache>
                <c:formatCode>_-* #\ ##0.00\ _€_-;\-* #\ ##0.00\ _€_-;_-* "-"??\ _€_-;_-@_-</c:formatCode>
                <c:ptCount val="12"/>
                <c:pt idx="0">
                  <c:v>6986.9999999999991</c:v>
                </c:pt>
                <c:pt idx="1">
                  <c:v>6986.9999999999991</c:v>
                </c:pt>
                <c:pt idx="2">
                  <c:v>6986.9999999999991</c:v>
                </c:pt>
                <c:pt idx="3">
                  <c:v>6986.9999999999991</c:v>
                </c:pt>
                <c:pt idx="4">
                  <c:v>6986.9999999999991</c:v>
                </c:pt>
                <c:pt idx="5">
                  <c:v>6986.9999999999991</c:v>
                </c:pt>
                <c:pt idx="6">
                  <c:v>6986.9999999999991</c:v>
                </c:pt>
                <c:pt idx="7">
                  <c:v>6986.9999999999991</c:v>
                </c:pt>
                <c:pt idx="8">
                  <c:v>6986.9999999999991</c:v>
                </c:pt>
                <c:pt idx="9">
                  <c:v>6986.9999999999991</c:v>
                </c:pt>
                <c:pt idx="10">
                  <c:v>6986.9999999999991</c:v>
                </c:pt>
                <c:pt idx="11">
                  <c:v>6986.9999999999991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F0-4F6D-8DE2-CFDC4C4D1A3A}"/>
            </c:ext>
          </c:extLst>
        </c:ser>
        <c:ser>
          <c:idx val="1"/>
          <c:order val="1"/>
          <c:tx>
            <c:strRef>
              <c:f>'Graphique seuil de rentabilité'!$C$13</c:f>
              <c:strCache>
                <c:ptCount val="1"/>
                <c:pt idx="0">
                  <c:v>Chiffre d'affaires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'Graphique seuil de rentabilité'!$A$14:$A$25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'Graphique seuil de rentabilité'!$C$14:$C$25</c:f>
              <c:numCache>
                <c:formatCode>_-* #\ ##0.00\ _€_-;\-* #\ ##0.00\ _€_-;_-* "-"??\ _€_-;_-@_-</c:formatCode>
                <c:ptCount val="12"/>
                <c:pt idx="0">
                  <c:v>5000</c:v>
                </c:pt>
                <c:pt idx="1">
                  <c:v>5250</c:v>
                </c:pt>
                <c:pt idx="2">
                  <c:v>5512.5</c:v>
                </c:pt>
                <c:pt idx="3">
                  <c:v>5788.125</c:v>
                </c:pt>
                <c:pt idx="4">
                  <c:v>6077.53125</c:v>
                </c:pt>
                <c:pt idx="5">
                  <c:v>6381.4078124999996</c:v>
                </c:pt>
                <c:pt idx="6">
                  <c:v>6700.4782031249997</c:v>
                </c:pt>
                <c:pt idx="7">
                  <c:v>7035.5021132812499</c:v>
                </c:pt>
                <c:pt idx="8">
                  <c:v>7387.2772189453126</c:v>
                </c:pt>
                <c:pt idx="9">
                  <c:v>7756.6410798925781</c:v>
                </c:pt>
                <c:pt idx="10">
                  <c:v>8144.473133887207</c:v>
                </c:pt>
                <c:pt idx="11">
                  <c:v>8551.6967905815673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F0-4F6D-8DE2-CFDC4C4D1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890735"/>
        <c:axId val="748893231"/>
      </c:lineChart>
      <c:catAx>
        <c:axId val="748890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3231"/>
        <c:crosses val="autoZero"/>
        <c:auto val="1"/>
        <c:lblAlgn val="ctr"/>
        <c:lblOffset val="100"/>
        <c:noMultiLvlLbl val="0"/>
      </c:catAx>
      <c:valAx>
        <c:axId val="748893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_€_-;\-* #\ ##0.0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402647</xdr:colOff>
      <xdr:row>5</xdr:row>
      <xdr:rowOff>86591</xdr:rowOff>
    </xdr:from>
    <xdr:to>
      <xdr:col>13</xdr:col>
      <xdr:colOff>277090</xdr:colOff>
      <xdr:row>25</xdr:row>
      <xdr:rowOff>3464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25BFA82-803F-337A-1270-952D067088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showGridLines="0" tabSelected="1" zoomScale="110" zoomScaleNormal="110" workbookViewId="0">
      <selection activeCell="C5" sqref="C5"/>
    </sheetView>
  </sheetViews>
  <sheetFormatPr baseColWidth="10" defaultRowHeight="15" x14ac:dyDescent="0.25"/>
  <cols>
    <col min="1" max="1" width="3.42578125" customWidth="1"/>
    <col min="2" max="2" width="50.28515625" customWidth="1"/>
    <col min="3" max="3" width="16.7109375" style="4" customWidth="1"/>
    <col min="4" max="4" width="3.7109375" customWidth="1"/>
    <col min="11" max="11" width="14.140625" bestFit="1" customWidth="1"/>
  </cols>
  <sheetData>
    <row r="1" spans="1:14" ht="23.25" x14ac:dyDescent="0.35">
      <c r="A1" s="15" t="s">
        <v>23</v>
      </c>
      <c r="B1" s="14"/>
    </row>
    <row r="3" spans="1:14" ht="15.75" x14ac:dyDescent="0.25">
      <c r="B3" s="31" t="s">
        <v>36</v>
      </c>
    </row>
    <row r="5" spans="1:14" ht="15.75" x14ac:dyDescent="0.25">
      <c r="B5" s="1" t="s">
        <v>25</v>
      </c>
      <c r="C5" s="27">
        <v>4658</v>
      </c>
      <c r="E5" s="16" t="s">
        <v>22</v>
      </c>
    </row>
    <row r="6" spans="1:14" x14ac:dyDescent="0.25">
      <c r="B6" s="1" t="s">
        <v>27</v>
      </c>
      <c r="C6" s="28">
        <v>3</v>
      </c>
    </row>
    <row r="7" spans="1:14" x14ac:dyDescent="0.25">
      <c r="B7" s="30" t="s">
        <v>30</v>
      </c>
      <c r="C7" s="24">
        <f>(1-(1/C6))</f>
        <v>0.66666666666666674</v>
      </c>
    </row>
    <row r="8" spans="1:14" x14ac:dyDescent="0.25">
      <c r="B8" s="30" t="s">
        <v>31</v>
      </c>
      <c r="C8" s="24">
        <f>C6/2</f>
        <v>1.5</v>
      </c>
    </row>
    <row r="9" spans="1:14" x14ac:dyDescent="0.25">
      <c r="B9" s="1" t="s">
        <v>29</v>
      </c>
      <c r="C9" s="6">
        <f>C5/C7</f>
        <v>6986.9999999999991</v>
      </c>
    </row>
    <row r="10" spans="1:14" x14ac:dyDescent="0.25">
      <c r="I10" s="29"/>
      <c r="J10" s="29"/>
      <c r="K10" s="29"/>
      <c r="L10" s="29"/>
      <c r="M10" s="29"/>
      <c r="N10" s="29"/>
    </row>
    <row r="11" spans="1:14" x14ac:dyDescent="0.25">
      <c r="G11" s="13"/>
    </row>
    <row r="12" spans="1:14" ht="23.25" x14ac:dyDescent="0.35">
      <c r="A12" s="15" t="s">
        <v>24</v>
      </c>
    </row>
    <row r="14" spans="1:14" x14ac:dyDescent="0.25">
      <c r="B14" s="1" t="s">
        <v>21</v>
      </c>
      <c r="C14" s="27">
        <v>3</v>
      </c>
      <c r="F14" s="1"/>
    </row>
    <row r="15" spans="1:14" x14ac:dyDescent="0.25">
      <c r="B15" t="s">
        <v>30</v>
      </c>
      <c r="C15" s="24">
        <f>(1-(1/C14))</f>
        <v>0.66666666666666674</v>
      </c>
    </row>
    <row r="16" spans="1:14" x14ac:dyDescent="0.25">
      <c r="B16" t="s">
        <v>31</v>
      </c>
      <c r="C16" s="24">
        <f>C14/2</f>
        <v>1.5</v>
      </c>
    </row>
    <row r="18" spans="2:5" x14ac:dyDescent="0.25">
      <c r="B18" s="3" t="s">
        <v>17</v>
      </c>
      <c r="C18" s="6">
        <f>C20/C15</f>
        <v>6986.9999999999991</v>
      </c>
      <c r="E18" s="11"/>
    </row>
    <row r="19" spans="2:5" x14ac:dyDescent="0.25">
      <c r="B19" s="2" t="s">
        <v>20</v>
      </c>
      <c r="C19" s="5">
        <f>C18-C20</f>
        <v>2328.9999999999991</v>
      </c>
      <c r="E19" s="12"/>
    </row>
    <row r="20" spans="2:5" x14ac:dyDescent="0.25">
      <c r="B20" s="9" t="s">
        <v>18</v>
      </c>
      <c r="C20" s="10">
        <f>+C42</f>
        <v>4658</v>
      </c>
      <c r="E20" s="13"/>
    </row>
    <row r="21" spans="2:5" ht="6" customHeight="1" x14ac:dyDescent="0.25">
      <c r="B21" s="7"/>
      <c r="C21" s="8"/>
    </row>
    <row r="22" spans="2:5" x14ac:dyDescent="0.25">
      <c r="B22" s="17" t="s">
        <v>0</v>
      </c>
      <c r="C22" s="18">
        <v>50</v>
      </c>
    </row>
    <row r="23" spans="2:5" x14ac:dyDescent="0.25">
      <c r="B23" s="19" t="s">
        <v>1</v>
      </c>
      <c r="C23" s="20">
        <v>59</v>
      </c>
    </row>
    <row r="24" spans="2:5" x14ac:dyDescent="0.25">
      <c r="B24" s="19" t="s">
        <v>2</v>
      </c>
      <c r="C24" s="20">
        <v>19</v>
      </c>
    </row>
    <row r="25" spans="2:5" x14ac:dyDescent="0.25">
      <c r="B25" s="19" t="s">
        <v>3</v>
      </c>
      <c r="C25" s="20">
        <v>130</v>
      </c>
    </row>
    <row r="26" spans="2:5" x14ac:dyDescent="0.25">
      <c r="B26" s="19" t="s">
        <v>4</v>
      </c>
      <c r="C26" s="20">
        <v>75</v>
      </c>
    </row>
    <row r="27" spans="2:5" x14ac:dyDescent="0.25">
      <c r="B27" s="19" t="s">
        <v>5</v>
      </c>
      <c r="C27" s="20">
        <v>120</v>
      </c>
    </row>
    <row r="28" spans="2:5" x14ac:dyDescent="0.25">
      <c r="B28" s="19" t="s">
        <v>6</v>
      </c>
      <c r="C28" s="20">
        <v>1600</v>
      </c>
    </row>
    <row r="29" spans="2:5" x14ac:dyDescent="0.25">
      <c r="B29" s="21" t="s">
        <v>32</v>
      </c>
      <c r="C29" s="20">
        <f>C28*47%</f>
        <v>752</v>
      </c>
    </row>
    <row r="30" spans="2:5" x14ac:dyDescent="0.25">
      <c r="B30" s="19" t="s">
        <v>7</v>
      </c>
      <c r="C30" s="20">
        <v>0</v>
      </c>
    </row>
    <row r="31" spans="2:5" x14ac:dyDescent="0.25">
      <c r="B31" s="19" t="s">
        <v>33</v>
      </c>
      <c r="C31" s="20">
        <v>0</v>
      </c>
    </row>
    <row r="32" spans="2:5" x14ac:dyDescent="0.25">
      <c r="B32" s="19" t="s">
        <v>8</v>
      </c>
      <c r="C32" s="20">
        <v>48</v>
      </c>
    </row>
    <row r="33" spans="2:7" x14ac:dyDescent="0.25">
      <c r="B33" s="19" t="s">
        <v>9</v>
      </c>
      <c r="C33" s="20">
        <v>50</v>
      </c>
    </row>
    <row r="34" spans="2:7" x14ac:dyDescent="0.25">
      <c r="B34" s="19" t="s">
        <v>10</v>
      </c>
      <c r="C34" s="20">
        <v>40</v>
      </c>
    </row>
    <row r="35" spans="2:7" x14ac:dyDescent="0.25">
      <c r="B35" s="19" t="s">
        <v>11</v>
      </c>
      <c r="C35" s="20">
        <v>40</v>
      </c>
    </row>
    <row r="36" spans="2:7" x14ac:dyDescent="0.25">
      <c r="B36" s="19" t="s">
        <v>12</v>
      </c>
      <c r="C36" s="20">
        <v>150</v>
      </c>
    </row>
    <row r="37" spans="2:7" x14ac:dyDescent="0.25">
      <c r="B37" s="19" t="s">
        <v>34</v>
      </c>
      <c r="C37" s="20">
        <v>450</v>
      </c>
    </row>
    <row r="38" spans="2:7" x14ac:dyDescent="0.25">
      <c r="B38" s="19" t="s">
        <v>13</v>
      </c>
      <c r="C38" s="20">
        <v>800</v>
      </c>
    </row>
    <row r="39" spans="2:7" x14ac:dyDescent="0.25">
      <c r="B39" s="19" t="s">
        <v>15</v>
      </c>
      <c r="C39" s="20">
        <v>230</v>
      </c>
    </row>
    <row r="40" spans="2:7" x14ac:dyDescent="0.25">
      <c r="B40" s="19" t="s">
        <v>14</v>
      </c>
      <c r="C40" s="20">
        <v>45</v>
      </c>
    </row>
    <row r="41" spans="2:7" x14ac:dyDescent="0.25">
      <c r="B41" s="22"/>
      <c r="C41" s="23"/>
    </row>
    <row r="42" spans="2:7" ht="15.75" x14ac:dyDescent="0.25">
      <c r="B42" s="9" t="s">
        <v>16</v>
      </c>
      <c r="C42" s="10">
        <f>SUM(C22:C41)</f>
        <v>4658</v>
      </c>
      <c r="G42" s="16" t="s">
        <v>28</v>
      </c>
    </row>
    <row r="43" spans="2:7" x14ac:dyDescent="0.25">
      <c r="B43" s="25" t="s">
        <v>19</v>
      </c>
      <c r="C43" s="26">
        <f>C20-C42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showGridLines="0" zoomScale="110" zoomScaleNormal="110" workbookViewId="0">
      <selection activeCell="D21" sqref="D21"/>
    </sheetView>
  </sheetViews>
  <sheetFormatPr baseColWidth="10" defaultRowHeight="15" x14ac:dyDescent="0.25"/>
  <cols>
    <col min="2" max="2" width="29.85546875" bestFit="1" customWidth="1"/>
    <col min="3" max="3" width="16.140625" bestFit="1" customWidth="1"/>
    <col min="4" max="4" width="16.5703125" bestFit="1" customWidth="1"/>
    <col min="5" max="5" width="12.140625" bestFit="1" customWidth="1"/>
  </cols>
  <sheetData>
    <row r="1" spans="1:5" ht="23.25" x14ac:dyDescent="0.35">
      <c r="A1" s="15" t="s">
        <v>35</v>
      </c>
    </row>
    <row r="4" spans="1:5" x14ac:dyDescent="0.25">
      <c r="B4" s="1" t="s">
        <v>25</v>
      </c>
      <c r="C4" s="27">
        <v>4658</v>
      </c>
    </row>
    <row r="5" spans="1:5" x14ac:dyDescent="0.25">
      <c r="B5" s="1" t="s">
        <v>27</v>
      </c>
      <c r="C5" s="28">
        <v>3</v>
      </c>
    </row>
    <row r="6" spans="1:5" x14ac:dyDescent="0.25">
      <c r="B6" s="30" t="s">
        <v>30</v>
      </c>
      <c r="C6" s="24">
        <f>(1-(1/C5))</f>
        <v>0.66666666666666674</v>
      </c>
    </row>
    <row r="7" spans="1:5" x14ac:dyDescent="0.25">
      <c r="B7" s="1" t="s">
        <v>26</v>
      </c>
      <c r="C7" s="6">
        <f>C4/C6</f>
        <v>6986.9999999999991</v>
      </c>
    </row>
    <row r="9" spans="1:5" x14ac:dyDescent="0.25">
      <c r="B9" s="1" t="s">
        <v>53</v>
      </c>
      <c r="C9" s="27">
        <v>5000</v>
      </c>
    </row>
    <row r="10" spans="1:5" x14ac:dyDescent="0.25">
      <c r="B10" s="1" t="s">
        <v>54</v>
      </c>
      <c r="C10" s="32">
        <v>0.05</v>
      </c>
    </row>
    <row r="13" spans="1:5" x14ac:dyDescent="0.25">
      <c r="A13" s="3" t="s">
        <v>37</v>
      </c>
      <c r="B13" s="3" t="s">
        <v>50</v>
      </c>
      <c r="C13" s="3" t="s">
        <v>17</v>
      </c>
      <c r="D13" s="3" t="s">
        <v>51</v>
      </c>
      <c r="E13" s="3" t="s">
        <v>52</v>
      </c>
    </row>
    <row r="14" spans="1:5" x14ac:dyDescent="0.25">
      <c r="A14" s="2" t="s">
        <v>38</v>
      </c>
      <c r="B14" s="33">
        <f>C7</f>
        <v>6986.9999999999991</v>
      </c>
      <c r="C14" s="33">
        <f>C9</f>
        <v>5000</v>
      </c>
      <c r="D14" s="33">
        <f>C14/$C$5</f>
        <v>1666.6666666666667</v>
      </c>
      <c r="E14" s="33">
        <f>C14-D14</f>
        <v>3333.333333333333</v>
      </c>
    </row>
    <row r="15" spans="1:5" x14ac:dyDescent="0.25">
      <c r="A15" s="2" t="s">
        <v>39</v>
      </c>
      <c r="B15" s="33">
        <f>B14</f>
        <v>6986.9999999999991</v>
      </c>
      <c r="C15" s="33">
        <f>C14+C14*$C$10</f>
        <v>5250</v>
      </c>
      <c r="D15" s="33">
        <f t="shared" ref="D15:D25" si="0">C15/$C$5</f>
        <v>1750</v>
      </c>
      <c r="E15" s="33">
        <f t="shared" ref="E15:E25" si="1">C15-D15</f>
        <v>3500</v>
      </c>
    </row>
    <row r="16" spans="1:5" x14ac:dyDescent="0.25">
      <c r="A16" s="2" t="s">
        <v>40</v>
      </c>
      <c r="B16" s="33">
        <f t="shared" ref="B16:B25" si="2">B15</f>
        <v>6986.9999999999991</v>
      </c>
      <c r="C16" s="33">
        <f t="shared" ref="C16:C25" si="3">C15+C15*$C$10</f>
        <v>5512.5</v>
      </c>
      <c r="D16" s="33">
        <f t="shared" si="0"/>
        <v>1837.5</v>
      </c>
      <c r="E16" s="33">
        <f t="shared" si="1"/>
        <v>3675</v>
      </c>
    </row>
    <row r="17" spans="1:5" x14ac:dyDescent="0.25">
      <c r="A17" s="2" t="s">
        <v>41</v>
      </c>
      <c r="B17" s="33">
        <f t="shared" si="2"/>
        <v>6986.9999999999991</v>
      </c>
      <c r="C17" s="33">
        <f t="shared" si="3"/>
        <v>5788.125</v>
      </c>
      <c r="D17" s="33">
        <f t="shared" si="0"/>
        <v>1929.375</v>
      </c>
      <c r="E17" s="33">
        <f t="shared" si="1"/>
        <v>3858.75</v>
      </c>
    </row>
    <row r="18" spans="1:5" x14ac:dyDescent="0.25">
      <c r="A18" s="2" t="s">
        <v>42</v>
      </c>
      <c r="B18" s="33">
        <f t="shared" si="2"/>
        <v>6986.9999999999991</v>
      </c>
      <c r="C18" s="33">
        <f t="shared" si="3"/>
        <v>6077.53125</v>
      </c>
      <c r="D18" s="33">
        <f t="shared" si="0"/>
        <v>2025.84375</v>
      </c>
      <c r="E18" s="33">
        <f t="shared" si="1"/>
        <v>4051.6875</v>
      </c>
    </row>
    <row r="19" spans="1:5" x14ac:dyDescent="0.25">
      <c r="A19" s="2" t="s">
        <v>43</v>
      </c>
      <c r="B19" s="33">
        <f t="shared" si="2"/>
        <v>6986.9999999999991</v>
      </c>
      <c r="C19" s="33">
        <f t="shared" si="3"/>
        <v>6381.4078124999996</v>
      </c>
      <c r="D19" s="33">
        <f t="shared" si="0"/>
        <v>2127.1359374999997</v>
      </c>
      <c r="E19" s="33">
        <f t="shared" si="1"/>
        <v>4254.2718750000004</v>
      </c>
    </row>
    <row r="20" spans="1:5" x14ac:dyDescent="0.25">
      <c r="A20" s="2" t="s">
        <v>44</v>
      </c>
      <c r="B20" s="33">
        <f t="shared" si="2"/>
        <v>6986.9999999999991</v>
      </c>
      <c r="C20" s="33">
        <f t="shared" si="3"/>
        <v>6700.4782031249997</v>
      </c>
      <c r="D20" s="33">
        <f t="shared" si="0"/>
        <v>2233.4927343750001</v>
      </c>
      <c r="E20" s="33">
        <f t="shared" si="1"/>
        <v>4466.9854687499992</v>
      </c>
    </row>
    <row r="21" spans="1:5" x14ac:dyDescent="0.25">
      <c r="A21" s="2" t="s">
        <v>45</v>
      </c>
      <c r="B21" s="33">
        <f t="shared" si="2"/>
        <v>6986.9999999999991</v>
      </c>
      <c r="C21" s="33">
        <f t="shared" si="3"/>
        <v>7035.5021132812499</v>
      </c>
      <c r="D21" s="33">
        <f t="shared" si="0"/>
        <v>2345.1673710937498</v>
      </c>
      <c r="E21" s="33">
        <f t="shared" si="1"/>
        <v>4690.3347421875005</v>
      </c>
    </row>
    <row r="22" spans="1:5" x14ac:dyDescent="0.25">
      <c r="A22" s="2" t="s">
        <v>46</v>
      </c>
      <c r="B22" s="33">
        <f t="shared" si="2"/>
        <v>6986.9999999999991</v>
      </c>
      <c r="C22" s="33">
        <f t="shared" si="3"/>
        <v>7387.2772189453126</v>
      </c>
      <c r="D22" s="33">
        <f t="shared" si="0"/>
        <v>2462.4257396484377</v>
      </c>
      <c r="E22" s="33">
        <f t="shared" si="1"/>
        <v>4924.8514792968745</v>
      </c>
    </row>
    <row r="23" spans="1:5" x14ac:dyDescent="0.25">
      <c r="A23" s="2" t="s">
        <v>47</v>
      </c>
      <c r="B23" s="33">
        <f t="shared" si="2"/>
        <v>6986.9999999999991</v>
      </c>
      <c r="C23" s="33">
        <f t="shared" si="3"/>
        <v>7756.6410798925781</v>
      </c>
      <c r="D23" s="33">
        <f t="shared" si="0"/>
        <v>2585.5470266308594</v>
      </c>
      <c r="E23" s="33">
        <f t="shared" si="1"/>
        <v>5171.0940532617187</v>
      </c>
    </row>
    <row r="24" spans="1:5" x14ac:dyDescent="0.25">
      <c r="A24" s="2" t="s">
        <v>48</v>
      </c>
      <c r="B24" s="33">
        <f t="shared" si="2"/>
        <v>6986.9999999999991</v>
      </c>
      <c r="C24" s="33">
        <f t="shared" si="3"/>
        <v>8144.473133887207</v>
      </c>
      <c r="D24" s="33">
        <f t="shared" si="0"/>
        <v>2714.8243779624022</v>
      </c>
      <c r="E24" s="33">
        <f t="shared" si="1"/>
        <v>5429.6487559248053</v>
      </c>
    </row>
    <row r="25" spans="1:5" x14ac:dyDescent="0.25">
      <c r="A25" s="2" t="s">
        <v>49</v>
      </c>
      <c r="B25" s="33">
        <f t="shared" si="2"/>
        <v>6986.9999999999991</v>
      </c>
      <c r="C25" s="33">
        <f t="shared" si="3"/>
        <v>8551.6967905815673</v>
      </c>
      <c r="D25" s="33">
        <f t="shared" si="0"/>
        <v>2850.5655968605224</v>
      </c>
      <c r="E25" s="33">
        <f t="shared" si="1"/>
        <v>5701.1311937210448</v>
      </c>
    </row>
  </sheetData>
  <phoneticPr fontId="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Formule de calcul</vt:lpstr>
      <vt:lpstr>Graphique seuil de rentabilité</vt:lpstr>
      <vt:lpstr>'Formule de calcul'!Zone_d_impression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2016-06-25T17:24:49Z</cp:lastPrinted>
  <dcterms:created xsi:type="dcterms:W3CDTF">2016-06-25T12:35:14Z</dcterms:created>
  <dcterms:modified xsi:type="dcterms:W3CDTF">2022-09-05T09:29:27Z</dcterms:modified>
</cp:coreProperties>
</file>