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79E656C-B9F3-41C8-9B4E-7113C5DEF6D6}" xr6:coauthVersionLast="47" xr6:coauthVersionMax="47" xr10:uidLastSave="{00000000-0000-0000-0000-000000000000}"/>
  <workbookProtection workbookAlgorithmName="SHA-512" workbookHashValue="3JQc8Tqc01NCmzW2Gc8NB7CYlzDzUidIlHt8hRrSxtnVg/lE8hrhoE1P1rdxD8KqrSU/sFDZuwA8WjIewjaDNQ==" workbookSaltValue="wgwrs7xmR75oKZvFsa3dSA==" workbookSpinCount="100000" lockStructure="1"/>
  <bookViews>
    <workbookView xWindow="-111" yWindow="-111" windowWidth="26806" windowHeight="14456" xr2:uid="{2F952D31-4662-4EC9-BB7E-94F9E1CA28E4}"/>
  </bookViews>
  <sheets>
    <sheet name="Paramètres" sheetId="4" r:id="rId1"/>
    <sheet name="Fiche fournisseur" sheetId="5" r:id="rId2"/>
    <sheet name="Création bon de commande" sheetId="1" r:id="rId3"/>
    <sheet name="Bon de commande à imprimer" sheetId="2" r:id="rId4"/>
    <sheet name="Mot de passe" sheetId="3" r:id="rId5"/>
  </sheets>
  <definedNames>
    <definedName name="_xlnm.Print_Area" localSheetId="3">'Bon de commande à imprimer'!$A$1:$K$45</definedName>
    <definedName name="_xlnm.Print_Area" localSheetId="2">'Création bon de commande'!$A$1:$G$33</definedName>
    <definedName name="_xlnm.Print_Area" localSheetId="1">'Fiche fournisseur'!$B$2:$E$59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36" i="2" s="1"/>
  <c r="D23" i="5"/>
  <c r="D22" i="5"/>
  <c r="D21" i="5"/>
  <c r="D20" i="5"/>
  <c r="D18" i="5"/>
  <c r="D16" i="5"/>
  <c r="D13" i="5"/>
  <c r="D12" i="5"/>
  <c r="D11" i="5"/>
  <c r="D10" i="5"/>
  <c r="D9" i="5"/>
  <c r="D33" i="2"/>
  <c r="E11" i="2"/>
  <c r="E12" i="2"/>
  <c r="E13" i="2"/>
  <c r="E14" i="2"/>
  <c r="E15" i="2"/>
  <c r="C3" i="2"/>
  <c r="C6" i="1"/>
  <c r="E43" i="2"/>
  <c r="D43" i="2"/>
  <c r="F9" i="2"/>
  <c r="F8" i="2"/>
  <c r="F7" i="2"/>
  <c r="F6" i="2"/>
  <c r="F5" i="2"/>
  <c r="F4" i="2"/>
  <c r="F3" i="2"/>
  <c r="C12" i="2"/>
  <c r="F20" i="1" l="1"/>
  <c r="H22" i="2" s="1"/>
  <c r="F21" i="1"/>
  <c r="H23" i="2" s="1"/>
  <c r="F22" i="1"/>
  <c r="H24" i="2" s="1"/>
  <c r="F23" i="1"/>
  <c r="H25" i="2" s="1"/>
  <c r="F24" i="1"/>
  <c r="H26" i="2" s="1"/>
  <c r="F25" i="1"/>
  <c r="H27" i="2" s="1"/>
  <c r="F26" i="1"/>
  <c r="H28" i="2" s="1"/>
  <c r="F27" i="1"/>
  <c r="H29" i="2" s="1"/>
  <c r="F28" i="1"/>
  <c r="H30" i="2" s="1"/>
  <c r="F18" i="1"/>
  <c r="H20" i="2" s="1"/>
  <c r="F19" i="1"/>
  <c r="H21" i="2" s="1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0" i="2"/>
  <c r="F29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<sst xmlns="http://schemas.openxmlformats.org/spreadsheetml/2006/main" count="324" uniqueCount="318">
  <si>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</si>
  <si>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</si>
  <si>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</si>
  <si>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</si>
  <si>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</si>
  <si>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</si>
  <si>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Saisissez dans les cases bleues uniquement</t>
  </si>
  <si>
    <t>Votre 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</si>
  <si>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</si>
  <si>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</si>
  <si>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</si>
  <si>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</si>
  <si>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</si>
  <si>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</si>
  <si>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</si>
  <si>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</si>
  <si>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</si>
  <si>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</si>
  <si>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</si>
  <si>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</si>
  <si>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</si>
  <si>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</si>
  <si>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1 côte du Touron</t>
  </si>
  <si>
    <t>452 452 452 00014</t>
  </si>
  <si>
    <t>01120 La Perche Ferté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</si>
  <si>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</si>
  <si>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</si>
  <si>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</si>
  <si>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</si>
  <si>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</si>
  <si>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</si>
  <si>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</si>
  <si>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</si>
  <si>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</si>
  <si>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Vous souhaitez obtenir le mot de passe de ce document ?</t>
  </si>
  <si>
    <t>Cliquez ici :</t>
  </si>
  <si>
    <t>(ou recopiez le lien en cas de problème)</t>
  </si>
  <si>
    <t>Taux TVA</t>
  </si>
  <si>
    <t>BpE documents est une entreprise française.</t>
  </si>
  <si>
    <t>contact@business-plan-excel.fr</t>
  </si>
  <si>
    <t>© BpE documents</t>
  </si>
  <si>
    <t>Onglet automatique, non modifiable</t>
  </si>
  <si>
    <t>Dubard cosmétiques SAS</t>
  </si>
  <si>
    <t>Les soins d'Antan</t>
  </si>
  <si>
    <t>LISTE DES PRODUITS ET SERVICES COMMANDES :</t>
  </si>
  <si>
    <t>contact@dubard.com</t>
  </si>
  <si>
    <t>Numéro de bon de commande :</t>
  </si>
  <si>
    <t>Date du bon de commande :</t>
  </si>
  <si>
    <t>CC-0021</t>
  </si>
  <si>
    <t>Imprimez ou transformez ce bon de commnade en pdf.</t>
  </si>
  <si>
    <t>Un conseil : archivez tous vos bons de commande !</t>
  </si>
  <si>
    <t>Numéro de TVA intracomm.</t>
  </si>
  <si>
    <t>FR854212521255</t>
  </si>
  <si>
    <t>Bon de commande</t>
  </si>
  <si>
    <t>N°</t>
  </si>
  <si>
    <t>Fournisseur :</t>
  </si>
  <si>
    <t>Prénom</t>
  </si>
  <si>
    <t>Adresse</t>
  </si>
  <si>
    <t>Téléphone fixe</t>
  </si>
  <si>
    <t>Portable</t>
  </si>
  <si>
    <t>E-mail</t>
  </si>
  <si>
    <t>0001</t>
  </si>
  <si>
    <t>Bernais</t>
  </si>
  <si>
    <t>Laurent</t>
  </si>
  <si>
    <t>1 route des Joliettes, 84250 Grans</t>
  </si>
  <si>
    <t>l.bernais@bernais.com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</si>
  <si>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</si>
  <si>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</si>
  <si>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</si>
  <si>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</si>
  <si>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</si>
  <si>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</si>
  <si>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</si>
  <si>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</si>
  <si>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</si>
  <si>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</si>
  <si>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</si>
  <si>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</si>
  <si>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</si>
  <si>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</si>
  <si>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</si>
  <si>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</si>
  <si>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</si>
  <si>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</si>
  <si>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</si>
  <si>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</si>
  <si>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</si>
  <si>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</si>
  <si>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</si>
  <si>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</si>
  <si>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</si>
  <si>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</si>
  <si>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</si>
  <si>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</si>
  <si>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</si>
  <si>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</si>
  <si>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</si>
  <si>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</si>
  <si>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</si>
  <si>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</si>
  <si>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</si>
  <si>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</si>
  <si>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</si>
  <si>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</si>
  <si>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</si>
  <si>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</si>
  <si>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</si>
  <si>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</si>
  <si>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</si>
  <si>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</si>
  <si>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</si>
  <si>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</si>
  <si>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</si>
  <si>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</si>
  <si>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</si>
  <si>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</si>
  <si>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</si>
  <si>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</si>
  <si>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</si>
  <si>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</si>
  <si>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</si>
  <si>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</si>
  <si>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</si>
  <si>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</si>
  <si>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</si>
  <si>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</si>
  <si>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</si>
  <si>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</si>
  <si>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</si>
  <si>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</si>
  <si>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</si>
  <si>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</si>
  <si>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</si>
  <si>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</si>
  <si>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</si>
  <si>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</si>
  <si>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</si>
  <si>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</si>
  <si>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</si>
  <si>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</si>
  <si>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</si>
  <si>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</si>
  <si>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</si>
  <si>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</si>
  <si>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</si>
  <si>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</si>
  <si>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</si>
  <si>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</si>
  <si>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</si>
  <si>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</si>
  <si>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</si>
  <si>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</si>
  <si>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</si>
  <si>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</si>
  <si>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</si>
  <si>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</si>
  <si>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</si>
  <si>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</si>
  <si>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</si>
  <si>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</si>
  <si>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</si>
  <si>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</si>
  <si>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</si>
  <si>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</si>
  <si>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</si>
  <si>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</si>
  <si>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</si>
  <si>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</si>
  <si>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</si>
  <si>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</si>
  <si>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</si>
  <si>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</si>
  <si>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</si>
  <si>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</si>
  <si>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</si>
  <si>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</si>
  <si>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</si>
  <si>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</si>
  <si>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</si>
  <si>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</si>
  <si>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</si>
  <si>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</si>
  <si>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</si>
  <si>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</si>
  <si>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</si>
  <si>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</si>
  <si>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</si>
  <si>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</si>
  <si>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</si>
  <si>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</si>
  <si>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</si>
  <si>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</si>
  <si>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</si>
  <si>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</si>
  <si>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</si>
  <si>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</si>
  <si>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</si>
  <si>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</si>
  <si>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</si>
  <si>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</si>
  <si>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</si>
  <si>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</si>
  <si>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</si>
  <si>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</si>
  <si>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</si>
  <si>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</si>
  <si>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</si>
  <si>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</si>
  <si>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</si>
  <si>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</si>
  <si>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</si>
  <si>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</si>
  <si>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</si>
  <si>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</si>
  <si>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</si>
  <si>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</si>
  <si>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</si>
  <si>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</si>
  <si>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</si>
  <si>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</si>
  <si>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</si>
  <si>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</si>
  <si>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</si>
  <si>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</si>
  <si>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</si>
  <si>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</si>
  <si>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</si>
  <si>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</si>
  <si>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</si>
  <si>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</si>
  <si>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</si>
  <si>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</si>
  <si>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</si>
  <si>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</si>
  <si>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</si>
  <si>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</si>
  <si>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</si>
  <si>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</si>
  <si>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</si>
  <si>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</si>
  <si>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</si>
  <si>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</si>
  <si>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</si>
  <si>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</si>
  <si>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</si>
  <si>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</si>
  <si>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</si>
  <si>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</si>
  <si>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</si>
  <si>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</si>
  <si>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</si>
  <si>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</si>
  <si>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</si>
  <si>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</si>
  <si>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</si>
  <si>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</si>
  <si>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</si>
  <si>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</si>
  <si>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</si>
  <si>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</si>
  <si>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</si>
  <si>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</si>
  <si>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</si>
  <si>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</si>
  <si>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</si>
  <si>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Nom du contact</t>
  </si>
  <si>
    <t>Nom fournisseur</t>
  </si>
  <si>
    <t>Créez ici votre bon de commande (le bon apparaîtra dans l'onglet suivant)</t>
  </si>
  <si>
    <t>Parfums et Cie SARL</t>
  </si>
  <si>
    <t>Embal'45</t>
  </si>
  <si>
    <t>Jurié</t>
  </si>
  <si>
    <t>Franck</t>
  </si>
  <si>
    <t>Numéro du fournisseur :</t>
  </si>
  <si>
    <t>ENTREZ VOS INFORMATIONS :</t>
  </si>
  <si>
    <t>ENTREZ LA LISTE DE VOS FOURNISSEURS :</t>
  </si>
  <si>
    <t>https://www.business-plan-excel.fr/produit/mot-de-passe-bon-commande-excel-automatique/</t>
  </si>
  <si>
    <t xml:space="preserve">Flacons 100 ml - type cirus </t>
  </si>
  <si>
    <t>Flacons 50 ml - type zéphir</t>
  </si>
  <si>
    <t>Pompes flacons 1 ml</t>
  </si>
  <si>
    <t>Liste des produits et services commandés</t>
  </si>
  <si>
    <t>Signature et cachet :</t>
  </si>
  <si>
    <t>Date de livraison souhaitée :</t>
  </si>
  <si>
    <t>Conditions de paiement demandées :</t>
  </si>
  <si>
    <t>Conditions de paiement :</t>
  </si>
  <si>
    <t>30 jours fin de mois</t>
  </si>
  <si>
    <t>N° réf. fournisseur</t>
  </si>
  <si>
    <t>Nom du fournisseur :</t>
  </si>
  <si>
    <t>Adresse :</t>
  </si>
  <si>
    <t>Téléphone fixe :</t>
  </si>
  <si>
    <t>Téléphone portable :</t>
  </si>
  <si>
    <t>E-mail :</t>
  </si>
  <si>
    <t>Nom du contact :</t>
  </si>
  <si>
    <t xml:space="preserve">     (saisissez ou sélectionnez dans la liste)</t>
  </si>
  <si>
    <t>Numéro de référence fournisseur :</t>
  </si>
  <si>
    <t>Préférences pour le passage de commandes</t>
  </si>
  <si>
    <t>Conditions de livraison</t>
  </si>
  <si>
    <t>Conditions de règlement</t>
  </si>
  <si>
    <t>Autres remarques</t>
  </si>
  <si>
    <t>Conditions de livraison :</t>
  </si>
  <si>
    <t>Conditions de règlement :</t>
  </si>
  <si>
    <t>Autres remarques :</t>
  </si>
  <si>
    <t>N° SIRET</t>
  </si>
  <si>
    <t>Numéro SIRET :</t>
  </si>
  <si>
    <t>Préférences pour le passage des commandes :</t>
  </si>
  <si>
    <t>489 456 455</t>
  </si>
  <si>
    <t>Par téléphone</t>
  </si>
  <si>
    <t>Une quinzaine de jours en moyenne</t>
  </si>
  <si>
    <t>Fournisseur de flacons historique</t>
  </si>
  <si>
    <t>Fiche de renseignement fournisseur (automatique)</t>
  </si>
  <si>
    <t>Historique des commandes :</t>
  </si>
  <si>
    <t>Le mot de passe sera à insérer dans le menu Révision, "Ôter la protection de la feuille" et aussi "Protéger le classeur"</t>
  </si>
  <si>
    <r>
      <rPr>
        <b/>
        <i/>
        <u/>
        <sz val="22"/>
        <color rgb="FFC00000"/>
        <rFont val="Calibri"/>
        <family val="2"/>
        <scheme val="minor"/>
      </rPr>
      <t>Bon de commande automatique</t>
    </r>
    <r>
      <rPr>
        <b/>
        <i/>
        <sz val="22"/>
        <color rgb="FFC00000"/>
        <rFont val="Calibri"/>
        <family val="2"/>
        <scheme val="minor"/>
      </rPr>
      <t xml:space="preserve"> - Paramètres</t>
    </r>
  </si>
  <si>
    <t>Pour déverrouiller ce document, rendez-vous dans le dernier onglet</t>
  </si>
  <si>
    <t>FONCTIONNEMENT :</t>
  </si>
  <si>
    <t>- Complétez les paramètres du présent onglet</t>
  </si>
  <si>
    <t>- Imprimez vos fiches fournisseurs dans le 2ème onglet</t>
  </si>
  <si>
    <t>- Créez vos bons de commande dans le 3ème onglet</t>
  </si>
  <si>
    <r>
      <t xml:space="preserve">- Pour </t>
    </r>
    <r>
      <rPr>
        <b/>
        <u/>
        <sz val="11"/>
        <color rgb="FFC00000"/>
        <rFont val="Calibri"/>
        <family val="2"/>
        <scheme val="minor"/>
      </rPr>
      <t>déverrouiller</t>
    </r>
    <r>
      <rPr>
        <b/>
        <sz val="11"/>
        <color rgb="FFC00000"/>
        <rFont val="Calibri"/>
        <family val="2"/>
        <scheme val="minor"/>
      </rPr>
      <t xml:space="preserve"> ce document, rendez-vous dans le </t>
    </r>
    <r>
      <rPr>
        <b/>
        <u/>
        <sz val="11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</si>
</sst>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57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  <font>
      <b/>
      <i/>
      <sz val="24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8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i/>
      <sz val="22"/>
      <color rgb="FFC0000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i/>
      <sz val="20"/>
      <color rgb="FFC00000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rgb="FF000000"/>
      <name val="Arial"/>
      <family val="2"/>
    </font>
    <font>
      <b/>
      <i/>
      <u/>
      <sz val="22"/>
      <color rgb="FFC0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/>
    <xf numFmtId="0" fontId="1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4" fontId="9" fillId="0" borderId="0" xfId="0" applyNumberFormat="1" applyFont="1"/>
    <xf numFmtId="0" fontId="20" fillId="0" borderId="0" xfId="0" applyFont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4" xfId="0" applyFont="1" applyBorder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/>
    <xf numFmtId="0" fontId="27" fillId="0" borderId="0" xfId="0" applyFont="1"/>
    <xf numFmtId="0" fontId="28" fillId="0" borderId="0" xfId="0" applyFont="1"/>
    <xf numFmtId="0" fontId="30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1" applyFont="1"/>
    <xf numFmtId="0" fontId="37" fillId="0" borderId="0" xfId="0" applyFont="1"/>
    <xf numFmtId="0" fontId="41" fillId="0" borderId="0" xfId="0" applyFont="1" applyAlignment="1">
      <alignment horizontal="left" vertical="center"/>
    </xf>
    <xf numFmtId="49" fontId="42" fillId="5" borderId="20" xfId="0" applyNumberFormat="1" applyFont="1" applyFill="1" applyBorder="1" applyAlignment="1">
      <alignment horizontal="left" vertical="center" wrapText="1"/>
    </xf>
    <xf numFmtId="0" fontId="42" fillId="5" borderId="21" xfId="0" applyFont="1" applyFill="1" applyBorder="1" applyAlignment="1">
      <alignment horizontal="left" vertical="center"/>
    </xf>
    <xf numFmtId="0" fontId="42" fillId="5" borderId="20" xfId="0" applyFont="1" applyFill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43" fillId="0" borderId="0" xfId="0" applyFont="1"/>
    <xf numFmtId="0" fontId="0" fillId="2" borderId="21" xfId="0" applyFill="1" applyBorder="1" applyAlignment="1" applyProtection="1">
      <alignment vertical="center"/>
      <protection locked="0"/>
    </xf>
    <xf numFmtId="0" fontId="38" fillId="2" borderId="21" xfId="0" applyFon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165" fontId="0" fillId="2" borderId="20" xfId="0" applyNumberFormat="1" applyFill="1" applyBorder="1" applyAlignment="1" applyProtection="1">
      <alignment horizontal="left" vertical="center"/>
      <protection locked="0"/>
    </xf>
    <xf numFmtId="0" fontId="16" fillId="2" borderId="20" xfId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8" fillId="2" borderId="22" xfId="0" applyFont="1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38" fillId="2" borderId="23" xfId="0" applyFont="1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38" fillId="2" borderId="22" xfId="0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165" fontId="0" fillId="2" borderId="24" xfId="0" applyNumberFormat="1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8" fillId="2" borderId="21" xfId="0" applyFon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/>
    </xf>
    <xf numFmtId="4" fontId="38" fillId="0" borderId="7" xfId="0" applyNumberFormat="1" applyFont="1" applyBorder="1" applyAlignment="1">
      <alignment horizontal="center" vertical="center"/>
    </xf>
    <xf numFmtId="0" fontId="44" fillId="4" borderId="0" xfId="0" applyFont="1" applyFill="1" applyAlignment="1">
      <alignment horizontal="right" vertical="center"/>
    </xf>
    <xf numFmtId="0" fontId="45" fillId="4" borderId="0" xfId="0" applyFont="1" applyFill="1" applyAlignment="1" applyProtection="1">
      <alignment horizontal="left" vertical="center"/>
      <protection locked="0"/>
    </xf>
    <xf numFmtId="10" fontId="0" fillId="0" borderId="0" xfId="0" applyNumberFormat="1" applyAlignment="1">
      <alignment horizontal="center"/>
    </xf>
    <xf numFmtId="14" fontId="0" fillId="0" borderId="0" xfId="0" applyNumberFormat="1" applyAlignment="1">
      <alignment horizontal="left" vertical="center" wrapText="1"/>
    </xf>
    <xf numFmtId="0" fontId="11" fillId="0" borderId="0" xfId="0" applyFont="1"/>
    <xf numFmtId="0" fontId="0" fillId="0" borderId="0" xfId="0" applyProtection="1">
      <protection locked="0"/>
    </xf>
    <xf numFmtId="0" fontId="9" fillId="0" borderId="0" xfId="0" applyFont="1" applyAlignment="1">
      <alignment horizontal="left"/>
    </xf>
    <xf numFmtId="165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49" fontId="5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vertical="center"/>
      <protection locked="0"/>
    </xf>
    <xf numFmtId="49" fontId="0" fillId="2" borderId="24" xfId="0" applyNumberFormat="1" applyFill="1" applyBorder="1" applyAlignment="1" applyProtection="1">
      <alignment horizontal="left" vertical="center"/>
      <protection locked="0"/>
    </xf>
    <xf numFmtId="49" fontId="0" fillId="2" borderId="20" xfId="0" applyNumberFormat="1" applyFill="1" applyBorder="1" applyAlignment="1" applyProtection="1">
      <alignment horizontal="left" vertical="center"/>
      <protection locked="0"/>
    </xf>
    <xf numFmtId="49" fontId="0" fillId="2" borderId="24" xfId="0" applyNumberFormat="1" applyFill="1" applyBorder="1" applyAlignment="1" applyProtection="1">
      <alignment vertical="center"/>
      <protection locked="0"/>
    </xf>
    <xf numFmtId="49" fontId="42" fillId="5" borderId="20" xfId="0" applyNumberFormat="1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 wrapText="1"/>
    </xf>
    <xf numFmtId="0" fontId="46" fillId="0" borderId="0" xfId="0" applyFont="1" applyAlignment="1">
      <alignment vertical="center"/>
    </xf>
    <xf numFmtId="0" fontId="48" fillId="0" borderId="25" xfId="0" applyFont="1" applyBorder="1" applyAlignment="1">
      <alignment vertical="center"/>
    </xf>
    <xf numFmtId="0" fontId="46" fillId="0" borderId="26" xfId="0" applyFont="1" applyBorder="1" applyAlignment="1">
      <alignment vertical="center"/>
    </xf>
    <xf numFmtId="0" fontId="46" fillId="0" borderId="27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6" fillId="0" borderId="29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7" fillId="0" borderId="29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65" fontId="39" fillId="0" borderId="29" xfId="0" applyNumberFormat="1" applyFont="1" applyBorder="1" applyAlignment="1">
      <alignment vertical="center"/>
    </xf>
    <xf numFmtId="165" fontId="39" fillId="0" borderId="0" xfId="0" applyNumberFormat="1" applyFont="1" applyAlignment="1">
      <alignment vertical="center"/>
    </xf>
    <xf numFmtId="165" fontId="47" fillId="0" borderId="0" xfId="0" applyNumberFormat="1" applyFont="1" applyAlignment="1">
      <alignment vertical="center"/>
    </xf>
    <xf numFmtId="0" fontId="39" fillId="0" borderId="29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6" fillId="0" borderId="30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0" fontId="46" fillId="0" borderId="32" xfId="0" applyFont="1" applyBorder="1" applyAlignment="1">
      <alignment vertical="center"/>
    </xf>
    <xf numFmtId="0" fontId="46" fillId="0" borderId="33" xfId="0" applyFont="1" applyBorder="1" applyAlignment="1" applyProtection="1">
      <alignment vertical="center"/>
      <protection locked="0"/>
    </xf>
    <xf numFmtId="0" fontId="46" fillId="0" borderId="34" xfId="0" applyFont="1" applyBorder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indent="11"/>
      <protection locked="0"/>
    </xf>
    <xf numFmtId="165" fontId="9" fillId="0" borderId="0" xfId="0" applyNumberFormat="1" applyFont="1" applyAlignment="1" applyProtection="1">
      <alignment horizontal="left" indent="11"/>
      <protection locked="0"/>
    </xf>
    <xf numFmtId="0" fontId="31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65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 indent="6"/>
    </xf>
    <xf numFmtId="165" fontId="22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4" fontId="20" fillId="0" borderId="0" xfId="0" applyNumberFormat="1" applyFont="1" applyAlignment="1">
      <alignment horizontal="left" vertical="center" indent="6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9" fillId="0" borderId="0" xfId="1" applyFont="1" applyAlignment="1">
      <alignment horizontal="left"/>
    </xf>
    <xf numFmtId="0" fontId="51" fillId="0" borderId="0" xfId="0" applyFont="1"/>
    <xf numFmtId="0" fontId="54" fillId="0" borderId="0" xfId="0" applyFont="1"/>
    <xf numFmtId="0" fontId="55" fillId="0" borderId="0" xfId="0" quotePrefix="1" applyFont="1" applyAlignment="1">
      <alignment vertical="center"/>
    </xf>
    <xf numFmtId="0" fontId="56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371475</xdr:rowOff>
    </xdr:from>
    <xdr:to>
      <xdr:col>9</xdr:col>
      <xdr:colOff>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238625" y="1905000"/>
          <a:ext cx="4152900" cy="15906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ntact@dubard.com" TargetMode="External"/><Relationship Id="rId1" Type="http://schemas.openxmlformats.org/officeDocument/2006/relationships/hyperlink" Target="mailto:l.bernais@bernai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bon-commande-excel-automatiqu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0286-8856-419F-98C4-C6B1518C882D}">
  <dimension ref="A1:M219"/>
  <sheetViews>
    <sheetView showGridLines="0" tabSelected="1" zoomScale="110" zoomScaleNormal="110" workbookViewId="0">
      <selection activeCell="C7" sqref="C7:E7"/>
    </sheetView>
  </sheetViews>
  <sheetFormatPr baseColWidth="10" defaultRowHeight="14.55" x14ac:dyDescent="0.25"/>
  <cols>
    <col min="1" max="1" width="12.625" customWidth="1"/>
    <col min="2" max="2" width="26" customWidth="1"/>
    <col min="3" max="3" width="18.25" bestFit="1" customWidth="1"/>
    <col min="4" max="4" width="18" customWidth="1"/>
    <col min="5" max="5" width="30.75" bestFit="1" customWidth="1"/>
    <col min="6" max="6" width="15.625" bestFit="1" customWidth="1"/>
    <col min="7" max="7" width="13.375" bestFit="1" customWidth="1"/>
    <col min="8" max="8" width="32.625" customWidth="1"/>
    <col min="9" max="9" width="23.25" style="118" customWidth="1"/>
    <col min="10" max="12" width="32.625" style="118" customWidth="1"/>
    <col min="13" max="13" width="42.25" style="118" customWidth="1"/>
  </cols>
  <sheetData>
    <row r="1" spans="1:7" ht="29.1" x14ac:dyDescent="0.5">
      <c r="A1" s="86" t="s">
        <v>311</v>
      </c>
    </row>
    <row r="2" spans="1:7" ht="17.350000000000001" customHeight="1" x14ac:dyDescent="0.5">
      <c r="A2" s="86"/>
    </row>
    <row r="3" spans="1:7" ht="17.350000000000001" customHeight="1" x14ac:dyDescent="0.3">
      <c r="A3" s="8" t="s">
        <v>6</v>
      </c>
      <c r="G3" s="176" t="s">
        <v>313</v>
      </c>
    </row>
    <row r="4" spans="1:7" ht="17.350000000000001" customHeight="1" x14ac:dyDescent="0.5">
      <c r="A4" s="86"/>
      <c r="G4" s="175" t="s">
        <v>314</v>
      </c>
    </row>
    <row r="5" spans="1:7" ht="17.350000000000001" customHeight="1" x14ac:dyDescent="0.3">
      <c r="A5" s="76" t="s">
        <v>273</v>
      </c>
      <c r="B5" s="70"/>
      <c r="G5" s="175" t="s">
        <v>315</v>
      </c>
    </row>
    <row r="6" spans="1:7" ht="17.350000000000001" customHeight="1" x14ac:dyDescent="0.5">
      <c r="A6" s="86"/>
      <c r="G6" s="175" t="s">
        <v>316</v>
      </c>
    </row>
    <row r="7" spans="1:7" ht="17.350000000000001" customHeight="1" x14ac:dyDescent="0.5">
      <c r="A7" s="86"/>
      <c r="B7" s="9" t="s">
        <v>0</v>
      </c>
      <c r="C7" s="151" t="s">
        <v>42</v>
      </c>
      <c r="D7" s="151"/>
      <c r="E7" s="151"/>
      <c r="G7" s="175" t="s">
        <v>317</v>
      </c>
    </row>
    <row r="8" spans="1:7" ht="17.350000000000001" customHeight="1" x14ac:dyDescent="0.5">
      <c r="A8" s="86"/>
      <c r="B8" s="9" t="s">
        <v>1</v>
      </c>
      <c r="C8" s="151" t="s">
        <v>43</v>
      </c>
      <c r="D8" s="151"/>
      <c r="E8" s="151"/>
    </row>
    <row r="9" spans="1:7" ht="17.350000000000001" customHeight="1" x14ac:dyDescent="0.5">
      <c r="A9" s="86"/>
      <c r="B9" s="9" t="s">
        <v>2</v>
      </c>
      <c r="C9" s="151" t="s">
        <v>22</v>
      </c>
      <c r="D9" s="151"/>
      <c r="E9" s="151"/>
    </row>
    <row r="10" spans="1:7" ht="17.350000000000001" customHeight="1" x14ac:dyDescent="0.5">
      <c r="A10" s="86"/>
      <c r="B10" s="9" t="s">
        <v>3</v>
      </c>
      <c r="C10" s="150" t="s">
        <v>24</v>
      </c>
      <c r="D10" s="150"/>
      <c r="E10" s="150"/>
      <c r="G10" s="55" t="s">
        <v>29</v>
      </c>
    </row>
    <row r="11" spans="1:7" ht="17.350000000000001" customHeight="1" x14ac:dyDescent="0.5">
      <c r="A11" s="86"/>
      <c r="B11" s="9" t="s">
        <v>7</v>
      </c>
      <c r="C11" s="152">
        <v>545454545</v>
      </c>
      <c r="D11" s="152"/>
      <c r="E11" s="152"/>
      <c r="G11" s="74">
        <v>0</v>
      </c>
    </row>
    <row r="12" spans="1:7" ht="17.350000000000001" customHeight="1" x14ac:dyDescent="0.45">
      <c r="A12" s="86"/>
      <c r="B12" s="9" t="s">
        <v>4</v>
      </c>
      <c r="C12" s="153" t="s">
        <v>45</v>
      </c>
      <c r="D12" s="153"/>
      <c r="E12" s="153"/>
      <c r="G12" s="74">
        <v>5.5E-2</v>
      </c>
    </row>
    <row r="13" spans="1:7" ht="17.350000000000001" customHeight="1" x14ac:dyDescent="0.5">
      <c r="A13" s="86"/>
      <c r="B13" s="9" t="s">
        <v>5</v>
      </c>
      <c r="C13" s="150" t="s">
        <v>23</v>
      </c>
      <c r="D13" s="150"/>
      <c r="E13" s="150"/>
      <c r="G13" s="74">
        <v>0.1</v>
      </c>
    </row>
    <row r="14" spans="1:7" ht="17.350000000000001" customHeight="1" x14ac:dyDescent="0.5">
      <c r="A14" s="86"/>
      <c r="B14" s="9" t="s">
        <v>51</v>
      </c>
      <c r="C14" s="151" t="s">
        <v>52</v>
      </c>
      <c r="D14" s="151"/>
      <c r="E14" s="151"/>
      <c r="G14" s="74">
        <v>0.2</v>
      </c>
    </row>
    <row r="15" spans="1:7" ht="17.350000000000001" customHeight="1" x14ac:dyDescent="0.45">
      <c r="A15" s="86"/>
    </row>
    <row r="16" spans="1:7" ht="17.350000000000001" customHeight="1" x14ac:dyDescent="0.45">
      <c r="A16" s="86"/>
    </row>
    <row r="17" spans="1:13" ht="17.350000000000001" customHeight="1" x14ac:dyDescent="0.3">
      <c r="A17" s="76" t="s">
        <v>274</v>
      </c>
    </row>
    <row r="18" spans="1:13" ht="17.350000000000001" customHeight="1" x14ac:dyDescent="0.45">
      <c r="A18" s="86"/>
    </row>
    <row r="19" spans="1:13" ht="34.450000000000003" customHeight="1" x14ac:dyDescent="0.25">
      <c r="A19" s="82" t="s">
        <v>285</v>
      </c>
      <c r="B19" s="83" t="s">
        <v>266</v>
      </c>
      <c r="C19" s="83" t="s">
        <v>265</v>
      </c>
      <c r="D19" s="83" t="s">
        <v>56</v>
      </c>
      <c r="E19" s="84" t="s">
        <v>57</v>
      </c>
      <c r="F19" s="84" t="s">
        <v>58</v>
      </c>
      <c r="G19" s="84" t="s">
        <v>59</v>
      </c>
      <c r="H19" s="84" t="s">
        <v>60</v>
      </c>
      <c r="I19" s="82" t="s">
        <v>301</v>
      </c>
      <c r="J19" s="82" t="s">
        <v>294</v>
      </c>
      <c r="K19" s="123" t="s">
        <v>295</v>
      </c>
      <c r="L19" s="123" t="s">
        <v>296</v>
      </c>
      <c r="M19" s="123" t="s">
        <v>297</v>
      </c>
    </row>
    <row r="20" spans="1:13" ht="20.25" customHeight="1" x14ac:dyDescent="0.25">
      <c r="A20" s="85" t="s">
        <v>61</v>
      </c>
      <c r="B20" s="87" t="s">
        <v>268</v>
      </c>
      <c r="C20" s="88" t="s">
        <v>62</v>
      </c>
      <c r="D20" s="87" t="s">
        <v>63</v>
      </c>
      <c r="E20" s="89" t="s">
        <v>64</v>
      </c>
      <c r="F20" s="90">
        <v>465897878</v>
      </c>
      <c r="G20" s="90">
        <v>660688897</v>
      </c>
      <c r="H20" s="91" t="s">
        <v>65</v>
      </c>
      <c r="I20" s="119" t="s">
        <v>304</v>
      </c>
      <c r="J20" s="119" t="s">
        <v>305</v>
      </c>
      <c r="K20" s="119" t="s">
        <v>306</v>
      </c>
      <c r="L20" s="119" t="s">
        <v>284</v>
      </c>
      <c r="M20" s="119" t="s">
        <v>307</v>
      </c>
    </row>
    <row r="21" spans="1:13" ht="20.25" customHeight="1" x14ac:dyDescent="0.25">
      <c r="A21" s="85" t="s">
        <v>66</v>
      </c>
      <c r="B21" s="92" t="s">
        <v>269</v>
      </c>
      <c r="C21" s="93" t="s">
        <v>270</v>
      </c>
      <c r="D21" s="87" t="s">
        <v>271</v>
      </c>
      <c r="E21" s="89"/>
      <c r="F21" s="90"/>
      <c r="G21" s="90"/>
      <c r="H21" s="89"/>
      <c r="I21" s="119"/>
      <c r="J21" s="119"/>
      <c r="K21" s="119"/>
      <c r="L21" s="119"/>
      <c r="M21" s="119"/>
    </row>
    <row r="22" spans="1:13" ht="20.25" customHeight="1" x14ac:dyDescent="0.25">
      <c r="A22" s="85" t="s">
        <v>67</v>
      </c>
      <c r="B22" s="87"/>
      <c r="C22" s="88"/>
      <c r="D22" s="89"/>
      <c r="E22" s="89"/>
      <c r="F22" s="90"/>
      <c r="G22" s="90"/>
      <c r="H22" s="89"/>
      <c r="I22" s="119"/>
      <c r="J22" s="119"/>
      <c r="K22" s="119"/>
      <c r="L22" s="119"/>
      <c r="M22" s="119"/>
    </row>
    <row r="23" spans="1:13" ht="20.25" customHeight="1" x14ac:dyDescent="0.25">
      <c r="A23" s="85" t="s">
        <v>68</v>
      </c>
      <c r="B23" s="94"/>
      <c r="C23" s="95"/>
      <c r="D23" s="87"/>
      <c r="E23" s="89"/>
      <c r="F23" s="90"/>
      <c r="G23" s="90"/>
      <c r="H23" s="89"/>
      <c r="I23" s="119"/>
      <c r="J23" s="119"/>
      <c r="K23" s="119"/>
      <c r="L23" s="119"/>
      <c r="M23" s="119"/>
    </row>
    <row r="24" spans="1:13" ht="20.25" customHeight="1" x14ac:dyDescent="0.25">
      <c r="A24" s="85" t="s">
        <v>69</v>
      </c>
      <c r="B24" s="87"/>
      <c r="C24" s="88"/>
      <c r="D24" s="87"/>
      <c r="E24" s="89"/>
      <c r="F24" s="90"/>
      <c r="G24" s="90"/>
      <c r="H24" s="89"/>
      <c r="I24" s="119"/>
      <c r="J24" s="119"/>
      <c r="K24" s="119"/>
      <c r="L24" s="119"/>
      <c r="M24" s="119"/>
    </row>
    <row r="25" spans="1:13" ht="20.25" customHeight="1" x14ac:dyDescent="0.25">
      <c r="A25" s="85" t="s">
        <v>70</v>
      </c>
      <c r="B25" s="87"/>
      <c r="C25" s="88"/>
      <c r="D25" s="87"/>
      <c r="E25" s="89"/>
      <c r="F25" s="90"/>
      <c r="G25" s="90"/>
      <c r="H25" s="89"/>
      <c r="I25" s="119"/>
      <c r="J25" s="119"/>
      <c r="K25" s="119"/>
      <c r="L25" s="119"/>
      <c r="M25" s="119"/>
    </row>
    <row r="26" spans="1:13" ht="20.25" customHeight="1" x14ac:dyDescent="0.25">
      <c r="A26" s="85" t="s">
        <v>71</v>
      </c>
      <c r="B26" s="87"/>
      <c r="C26" s="88"/>
      <c r="D26" s="87"/>
      <c r="E26" s="89"/>
      <c r="F26" s="90"/>
      <c r="G26" s="90"/>
      <c r="H26" s="89"/>
      <c r="I26" s="119"/>
      <c r="J26" s="119"/>
      <c r="K26" s="119"/>
      <c r="L26" s="119"/>
      <c r="M26" s="119"/>
    </row>
    <row r="27" spans="1:13" ht="20.25" customHeight="1" x14ac:dyDescent="0.25">
      <c r="A27" s="85" t="s">
        <v>72</v>
      </c>
      <c r="B27" s="87"/>
      <c r="C27" s="88"/>
      <c r="D27" s="87"/>
      <c r="E27" s="89"/>
      <c r="F27" s="90"/>
      <c r="G27" s="90"/>
      <c r="H27" s="89"/>
      <c r="I27" s="119"/>
      <c r="J27" s="119"/>
      <c r="K27" s="119"/>
      <c r="L27" s="119"/>
      <c r="M27" s="119"/>
    </row>
    <row r="28" spans="1:13" ht="20.25" customHeight="1" x14ac:dyDescent="0.25">
      <c r="A28" s="85" t="s">
        <v>73</v>
      </c>
      <c r="B28" s="96"/>
      <c r="C28" s="97"/>
      <c r="D28" s="96"/>
      <c r="E28" s="98"/>
      <c r="F28" s="99"/>
      <c r="G28" s="99"/>
      <c r="H28" s="98"/>
      <c r="I28" s="120"/>
      <c r="J28" s="120"/>
      <c r="K28" s="120"/>
      <c r="L28" s="120"/>
      <c r="M28" s="120"/>
    </row>
    <row r="29" spans="1:13" ht="20.25" customHeight="1" x14ac:dyDescent="0.25">
      <c r="A29" s="85" t="s">
        <v>74</v>
      </c>
      <c r="B29" s="100"/>
      <c r="C29" s="101"/>
      <c r="D29" s="100"/>
      <c r="E29" s="102"/>
      <c r="F29" s="90"/>
      <c r="G29" s="90"/>
      <c r="H29" s="102"/>
      <c r="I29" s="121"/>
      <c r="J29" s="121"/>
      <c r="K29" s="121"/>
      <c r="L29" s="121"/>
      <c r="M29" s="121"/>
    </row>
    <row r="30" spans="1:13" ht="20.25" customHeight="1" x14ac:dyDescent="0.25">
      <c r="A30" s="85" t="s">
        <v>75</v>
      </c>
      <c r="B30" s="100"/>
      <c r="C30" s="101"/>
      <c r="D30" s="100"/>
      <c r="E30" s="102"/>
      <c r="F30" s="90"/>
      <c r="G30" s="90"/>
      <c r="H30" s="102"/>
      <c r="I30" s="121"/>
      <c r="J30" s="121"/>
      <c r="K30" s="121"/>
      <c r="L30" s="121"/>
      <c r="M30" s="121"/>
    </row>
    <row r="31" spans="1:13" ht="20.25" customHeight="1" x14ac:dyDescent="0.25">
      <c r="A31" s="85" t="s">
        <v>76</v>
      </c>
      <c r="B31" s="100"/>
      <c r="C31" s="97"/>
      <c r="D31" s="96"/>
      <c r="E31" s="98"/>
      <c r="F31" s="99"/>
      <c r="G31" s="99"/>
      <c r="H31" s="98"/>
      <c r="I31" s="120"/>
      <c r="J31" s="120"/>
      <c r="K31" s="120"/>
      <c r="L31" s="120"/>
      <c r="M31" s="120"/>
    </row>
    <row r="32" spans="1:13" ht="20.25" customHeight="1" x14ac:dyDescent="0.25">
      <c r="A32" s="85" t="s">
        <v>77</v>
      </c>
      <c r="B32" s="100"/>
      <c r="C32" s="101"/>
      <c r="D32" s="100"/>
      <c r="E32" s="102"/>
      <c r="F32" s="90"/>
      <c r="G32" s="90"/>
      <c r="H32" s="102"/>
      <c r="I32" s="121"/>
      <c r="J32" s="121"/>
      <c r="K32" s="121"/>
      <c r="L32" s="121"/>
      <c r="M32" s="121"/>
    </row>
    <row r="33" spans="1:13" ht="20.25" customHeight="1" x14ac:dyDescent="0.25">
      <c r="A33" s="85" t="s">
        <v>78</v>
      </c>
      <c r="B33" s="87"/>
      <c r="C33" s="88"/>
      <c r="D33" s="87"/>
      <c r="E33" s="89"/>
      <c r="F33" s="90"/>
      <c r="G33" s="90"/>
      <c r="H33" s="89"/>
      <c r="I33" s="119"/>
      <c r="J33" s="119"/>
      <c r="K33" s="119"/>
      <c r="L33" s="119"/>
      <c r="M33" s="119"/>
    </row>
    <row r="34" spans="1:13" ht="20.25" customHeight="1" x14ac:dyDescent="0.25">
      <c r="A34" s="85" t="s">
        <v>79</v>
      </c>
      <c r="B34" s="87"/>
      <c r="C34" s="88"/>
      <c r="D34" s="87"/>
      <c r="E34" s="89"/>
      <c r="F34" s="90"/>
      <c r="G34" s="90"/>
      <c r="H34" s="89"/>
      <c r="I34" s="119"/>
      <c r="J34" s="119"/>
      <c r="K34" s="119"/>
      <c r="L34" s="119"/>
      <c r="M34" s="119"/>
    </row>
    <row r="35" spans="1:13" ht="20.25" customHeight="1" x14ac:dyDescent="0.25">
      <c r="A35" s="85" t="s">
        <v>80</v>
      </c>
      <c r="B35" s="103"/>
      <c r="C35" s="104"/>
      <c r="D35" s="87"/>
      <c r="E35" s="89"/>
      <c r="F35" s="90"/>
      <c r="G35" s="90"/>
      <c r="H35" s="89"/>
      <c r="I35" s="119"/>
      <c r="J35" s="119"/>
      <c r="K35" s="119"/>
      <c r="L35" s="119"/>
      <c r="M35" s="119"/>
    </row>
    <row r="36" spans="1:13" ht="20.25" customHeight="1" x14ac:dyDescent="0.25">
      <c r="A36" s="85" t="s">
        <v>81</v>
      </c>
      <c r="B36" s="92"/>
      <c r="C36" s="93"/>
      <c r="D36" s="92"/>
      <c r="E36" s="105"/>
      <c r="F36" s="99"/>
      <c r="G36" s="99"/>
      <c r="H36" s="105"/>
      <c r="I36" s="122"/>
      <c r="J36" s="122"/>
      <c r="K36" s="122"/>
      <c r="L36" s="122"/>
      <c r="M36" s="122"/>
    </row>
    <row r="37" spans="1:13" ht="20.25" customHeight="1" x14ac:dyDescent="0.25">
      <c r="A37" s="85" t="s">
        <v>82</v>
      </c>
      <c r="B37" s="87"/>
      <c r="C37" s="88"/>
      <c r="D37" s="87"/>
      <c r="E37" s="89"/>
      <c r="F37" s="90"/>
      <c r="G37" s="90"/>
      <c r="H37" s="89"/>
      <c r="I37" s="119"/>
      <c r="J37" s="119"/>
      <c r="K37" s="119"/>
      <c r="L37" s="119"/>
      <c r="M37" s="119"/>
    </row>
    <row r="38" spans="1:13" ht="20.25" customHeight="1" x14ac:dyDescent="0.25">
      <c r="A38" s="85" t="s">
        <v>83</v>
      </c>
      <c r="B38" s="87"/>
      <c r="C38" s="88"/>
      <c r="D38" s="87"/>
      <c r="E38" s="89"/>
      <c r="F38" s="90"/>
      <c r="G38" s="90"/>
      <c r="H38" s="89"/>
      <c r="I38" s="119"/>
      <c r="J38" s="119"/>
      <c r="K38" s="119"/>
      <c r="L38" s="119"/>
      <c r="M38" s="119"/>
    </row>
    <row r="39" spans="1:13" ht="20.25" customHeight="1" x14ac:dyDescent="0.25">
      <c r="A39" s="85" t="s">
        <v>84</v>
      </c>
      <c r="B39" s="87"/>
      <c r="C39" s="88"/>
      <c r="D39" s="87"/>
      <c r="E39" s="89"/>
      <c r="F39" s="90"/>
      <c r="G39" s="90"/>
      <c r="H39" s="89"/>
      <c r="I39" s="119"/>
      <c r="J39" s="119"/>
      <c r="K39" s="119"/>
      <c r="L39" s="119"/>
      <c r="M39" s="119"/>
    </row>
    <row r="40" spans="1:13" ht="20.25" customHeight="1" x14ac:dyDescent="0.25">
      <c r="A40" s="85" t="s">
        <v>85</v>
      </c>
      <c r="B40" s="87"/>
      <c r="C40" s="88"/>
      <c r="D40" s="87"/>
      <c r="E40" s="89"/>
      <c r="F40" s="90"/>
      <c r="G40" s="90"/>
      <c r="H40" s="89"/>
      <c r="I40" s="119"/>
      <c r="J40" s="119"/>
      <c r="K40" s="119"/>
      <c r="L40" s="119"/>
      <c r="M40" s="119"/>
    </row>
    <row r="41" spans="1:13" ht="20.25" customHeight="1" x14ac:dyDescent="0.25">
      <c r="A41" s="85" t="s">
        <v>86</v>
      </c>
      <c r="B41" s="87"/>
      <c r="C41" s="88"/>
      <c r="D41" s="87"/>
      <c r="E41" s="89"/>
      <c r="F41" s="90"/>
      <c r="G41" s="90"/>
      <c r="H41" s="89"/>
      <c r="I41" s="119"/>
      <c r="J41" s="119"/>
      <c r="K41" s="119"/>
      <c r="L41" s="119"/>
      <c r="M41" s="119"/>
    </row>
    <row r="42" spans="1:13" ht="20.25" customHeight="1" x14ac:dyDescent="0.25">
      <c r="A42" s="85" t="s">
        <v>87</v>
      </c>
      <c r="B42" s="87"/>
      <c r="C42" s="88"/>
      <c r="D42" s="87"/>
      <c r="E42" s="89"/>
      <c r="F42" s="90"/>
      <c r="G42" s="90"/>
      <c r="H42" s="89"/>
      <c r="I42" s="119"/>
      <c r="J42" s="119"/>
      <c r="K42" s="119"/>
      <c r="L42" s="119"/>
      <c r="M42" s="119"/>
    </row>
    <row r="43" spans="1:13" ht="20.25" customHeight="1" x14ac:dyDescent="0.25">
      <c r="A43" s="85" t="s">
        <v>88</v>
      </c>
      <c r="B43" s="87"/>
      <c r="C43" s="88"/>
      <c r="D43" s="87"/>
      <c r="E43" s="89"/>
      <c r="F43" s="90"/>
      <c r="G43" s="90"/>
      <c r="H43" s="89"/>
      <c r="I43" s="119"/>
      <c r="J43" s="119"/>
      <c r="K43" s="119"/>
      <c r="L43" s="119"/>
      <c r="M43" s="119"/>
    </row>
    <row r="44" spans="1:13" ht="20.25" customHeight="1" x14ac:dyDescent="0.25">
      <c r="A44" s="85" t="s">
        <v>89</v>
      </c>
      <c r="B44" s="87"/>
      <c r="C44" s="88"/>
      <c r="D44" s="87"/>
      <c r="E44" s="89"/>
      <c r="F44" s="90"/>
      <c r="G44" s="90"/>
      <c r="H44" s="89"/>
      <c r="I44" s="119"/>
      <c r="J44" s="119"/>
      <c r="K44" s="119"/>
      <c r="L44" s="119"/>
      <c r="M44" s="119"/>
    </row>
    <row r="45" spans="1:13" ht="20.25" customHeight="1" x14ac:dyDescent="0.25">
      <c r="A45" s="85" t="s">
        <v>90</v>
      </c>
      <c r="B45" s="87"/>
      <c r="C45" s="88"/>
      <c r="D45" s="87"/>
      <c r="E45" s="89"/>
      <c r="F45" s="90"/>
      <c r="G45" s="90"/>
      <c r="H45" s="89"/>
      <c r="I45" s="119"/>
      <c r="J45" s="119"/>
      <c r="K45" s="119"/>
      <c r="L45" s="119"/>
      <c r="M45" s="119"/>
    </row>
    <row r="46" spans="1:13" ht="20.25" customHeight="1" x14ac:dyDescent="0.25">
      <c r="A46" s="85" t="s">
        <v>91</v>
      </c>
      <c r="B46" s="87"/>
      <c r="C46" s="88"/>
      <c r="D46" s="87"/>
      <c r="E46" s="89"/>
      <c r="F46" s="90"/>
      <c r="G46" s="90"/>
      <c r="H46" s="89"/>
      <c r="I46" s="119"/>
      <c r="J46" s="119"/>
      <c r="K46" s="119"/>
      <c r="L46" s="119"/>
      <c r="M46" s="119"/>
    </row>
    <row r="47" spans="1:13" ht="20.25" customHeight="1" x14ac:dyDescent="0.25">
      <c r="A47" s="85" t="s">
        <v>92</v>
      </c>
      <c r="B47" s="87"/>
      <c r="C47" s="88"/>
      <c r="D47" s="87"/>
      <c r="E47" s="89"/>
      <c r="F47" s="90"/>
      <c r="G47" s="90"/>
      <c r="H47" s="89"/>
      <c r="I47" s="119"/>
      <c r="J47" s="119"/>
      <c r="K47" s="119"/>
      <c r="L47" s="119"/>
      <c r="M47" s="119"/>
    </row>
    <row r="48" spans="1:13" ht="20.25" customHeight="1" x14ac:dyDescent="0.25">
      <c r="A48" s="85" t="s">
        <v>93</v>
      </c>
      <c r="B48" s="87"/>
      <c r="C48" s="88"/>
      <c r="D48" s="87"/>
      <c r="E48" s="89"/>
      <c r="F48" s="90"/>
      <c r="G48" s="90"/>
      <c r="H48" s="89"/>
      <c r="I48" s="119"/>
      <c r="J48" s="119"/>
      <c r="K48" s="119"/>
      <c r="L48" s="119"/>
      <c r="M48" s="119"/>
    </row>
    <row r="49" spans="1:13" ht="20.25" customHeight="1" x14ac:dyDescent="0.25">
      <c r="A49" s="85" t="s">
        <v>94</v>
      </c>
      <c r="B49" s="87"/>
      <c r="C49" s="88"/>
      <c r="D49" s="87"/>
      <c r="E49" s="89"/>
      <c r="F49" s="90"/>
      <c r="G49" s="90"/>
      <c r="H49" s="89"/>
      <c r="I49" s="119"/>
      <c r="J49" s="119"/>
      <c r="K49" s="119"/>
      <c r="L49" s="119"/>
      <c r="M49" s="119"/>
    </row>
    <row r="50" spans="1:13" ht="20.25" customHeight="1" x14ac:dyDescent="0.25">
      <c r="A50" s="85" t="s">
        <v>95</v>
      </c>
      <c r="B50" s="87"/>
      <c r="C50" s="88"/>
      <c r="D50" s="87"/>
      <c r="E50" s="89"/>
      <c r="F50" s="90"/>
      <c r="G50" s="90"/>
      <c r="H50" s="89"/>
      <c r="I50" s="119"/>
      <c r="J50" s="119"/>
      <c r="K50" s="119"/>
      <c r="L50" s="119"/>
      <c r="M50" s="119"/>
    </row>
    <row r="51" spans="1:13" ht="20.25" customHeight="1" x14ac:dyDescent="0.25">
      <c r="A51" s="85" t="s">
        <v>96</v>
      </c>
      <c r="B51" s="87"/>
      <c r="C51" s="88"/>
      <c r="D51" s="87"/>
      <c r="E51" s="89"/>
      <c r="F51" s="90"/>
      <c r="G51" s="90"/>
      <c r="H51" s="89"/>
      <c r="I51" s="119"/>
      <c r="J51" s="119"/>
      <c r="K51" s="119"/>
      <c r="L51" s="119"/>
      <c r="M51" s="119"/>
    </row>
    <row r="52" spans="1:13" ht="20.25" customHeight="1" x14ac:dyDescent="0.25">
      <c r="A52" s="85" t="s">
        <v>97</v>
      </c>
      <c r="B52" s="87"/>
      <c r="C52" s="88"/>
      <c r="D52" s="87"/>
      <c r="E52" s="89"/>
      <c r="F52" s="90"/>
      <c r="G52" s="90"/>
      <c r="H52" s="89"/>
      <c r="I52" s="119"/>
      <c r="J52" s="119"/>
      <c r="K52" s="119"/>
      <c r="L52" s="119"/>
      <c r="M52" s="119"/>
    </row>
    <row r="53" spans="1:13" ht="20.25" customHeight="1" x14ac:dyDescent="0.25">
      <c r="A53" s="85" t="s">
        <v>98</v>
      </c>
      <c r="B53" s="87"/>
      <c r="C53" s="88"/>
      <c r="D53" s="87"/>
      <c r="E53" s="89"/>
      <c r="F53" s="90"/>
      <c r="G53" s="90"/>
      <c r="H53" s="89"/>
      <c r="I53" s="119"/>
      <c r="J53" s="119"/>
      <c r="K53" s="119"/>
      <c r="L53" s="119"/>
      <c r="M53" s="119"/>
    </row>
    <row r="54" spans="1:13" ht="20.25" customHeight="1" x14ac:dyDescent="0.25">
      <c r="A54" s="85" t="s">
        <v>99</v>
      </c>
      <c r="B54" s="87"/>
      <c r="C54" s="88"/>
      <c r="D54" s="87"/>
      <c r="E54" s="89"/>
      <c r="F54" s="90"/>
      <c r="G54" s="90"/>
      <c r="H54" s="89"/>
      <c r="I54" s="119"/>
      <c r="J54" s="119"/>
      <c r="K54" s="119"/>
      <c r="L54" s="119"/>
      <c r="M54" s="119"/>
    </row>
    <row r="55" spans="1:13" ht="20.25" customHeight="1" x14ac:dyDescent="0.25">
      <c r="A55" s="85" t="s">
        <v>100</v>
      </c>
      <c r="B55" s="87"/>
      <c r="C55" s="88"/>
      <c r="D55" s="87"/>
      <c r="E55" s="89"/>
      <c r="F55" s="90"/>
      <c r="G55" s="90"/>
      <c r="H55" s="89"/>
      <c r="I55" s="119"/>
      <c r="J55" s="119"/>
      <c r="K55" s="119"/>
      <c r="L55" s="119"/>
      <c r="M55" s="119"/>
    </row>
    <row r="56" spans="1:13" ht="20.25" customHeight="1" x14ac:dyDescent="0.25">
      <c r="A56" s="85" t="s">
        <v>101</v>
      </c>
      <c r="B56" s="87"/>
      <c r="C56" s="88"/>
      <c r="D56" s="87"/>
      <c r="E56" s="89"/>
      <c r="F56" s="90"/>
      <c r="G56" s="90"/>
      <c r="H56" s="89"/>
      <c r="I56" s="119"/>
      <c r="J56" s="119"/>
      <c r="K56" s="119"/>
      <c r="L56" s="119"/>
      <c r="M56" s="119"/>
    </row>
    <row r="57" spans="1:13" ht="20.25" customHeight="1" x14ac:dyDescent="0.25">
      <c r="A57" s="85" t="s">
        <v>102</v>
      </c>
      <c r="B57" s="87"/>
      <c r="C57" s="88"/>
      <c r="D57" s="87"/>
      <c r="E57" s="89"/>
      <c r="F57" s="90"/>
      <c r="G57" s="90"/>
      <c r="H57" s="89"/>
      <c r="I57" s="119"/>
      <c r="J57" s="119"/>
      <c r="K57" s="119"/>
      <c r="L57" s="119"/>
      <c r="M57" s="119"/>
    </row>
    <row r="58" spans="1:13" ht="20.25" customHeight="1" x14ac:dyDescent="0.25">
      <c r="A58" s="85" t="s">
        <v>103</v>
      </c>
      <c r="B58" s="87"/>
      <c r="C58" s="88"/>
      <c r="D58" s="87"/>
      <c r="E58" s="89"/>
      <c r="F58" s="90"/>
      <c r="G58" s="90"/>
      <c r="H58" s="89"/>
      <c r="I58" s="119"/>
      <c r="J58" s="119"/>
      <c r="K58" s="119"/>
      <c r="L58" s="119"/>
      <c r="M58" s="119"/>
    </row>
    <row r="59" spans="1:13" ht="20.25" customHeight="1" x14ac:dyDescent="0.25">
      <c r="A59" s="85" t="s">
        <v>104</v>
      </c>
      <c r="B59" s="87"/>
      <c r="C59" s="88"/>
      <c r="D59" s="87"/>
      <c r="E59" s="89"/>
      <c r="F59" s="90"/>
      <c r="G59" s="90"/>
      <c r="H59" s="89"/>
      <c r="I59" s="119"/>
      <c r="J59" s="119"/>
      <c r="K59" s="119"/>
      <c r="L59" s="119"/>
      <c r="M59" s="119"/>
    </row>
    <row r="60" spans="1:13" ht="20.25" customHeight="1" x14ac:dyDescent="0.25">
      <c r="A60" s="85" t="s">
        <v>105</v>
      </c>
      <c r="B60" s="87"/>
      <c r="C60" s="88"/>
      <c r="D60" s="87"/>
      <c r="E60" s="89"/>
      <c r="F60" s="90"/>
      <c r="G60" s="90"/>
      <c r="H60" s="89"/>
      <c r="I60" s="119"/>
      <c r="J60" s="119"/>
      <c r="K60" s="119"/>
      <c r="L60" s="119"/>
      <c r="M60" s="119"/>
    </row>
    <row r="61" spans="1:13" ht="20.25" customHeight="1" x14ac:dyDescent="0.25">
      <c r="A61" s="85" t="s">
        <v>106</v>
      </c>
      <c r="B61" s="87"/>
      <c r="C61" s="88"/>
      <c r="D61" s="87"/>
      <c r="E61" s="89"/>
      <c r="F61" s="90"/>
      <c r="G61" s="90"/>
      <c r="H61" s="89"/>
      <c r="I61" s="119"/>
      <c r="J61" s="119"/>
      <c r="K61" s="119"/>
      <c r="L61" s="119"/>
      <c r="M61" s="119"/>
    </row>
    <row r="62" spans="1:13" ht="20.25" customHeight="1" x14ac:dyDescent="0.25">
      <c r="A62" s="85" t="s">
        <v>107</v>
      </c>
      <c r="B62" s="87"/>
      <c r="C62" s="88"/>
      <c r="D62" s="87"/>
      <c r="E62" s="89"/>
      <c r="F62" s="90"/>
      <c r="G62" s="90"/>
      <c r="H62" s="89"/>
      <c r="I62" s="119"/>
      <c r="J62" s="119"/>
      <c r="K62" s="119"/>
      <c r="L62" s="119"/>
      <c r="M62" s="119"/>
    </row>
    <row r="63" spans="1:13" ht="20.25" customHeight="1" x14ac:dyDescent="0.25">
      <c r="A63" s="85" t="s">
        <v>108</v>
      </c>
      <c r="B63" s="87"/>
      <c r="C63" s="88"/>
      <c r="D63" s="87"/>
      <c r="E63" s="89"/>
      <c r="F63" s="90"/>
      <c r="G63" s="90"/>
      <c r="H63" s="89"/>
      <c r="I63" s="119"/>
      <c r="J63" s="119"/>
      <c r="K63" s="119"/>
      <c r="L63" s="119"/>
      <c r="M63" s="119"/>
    </row>
    <row r="64" spans="1:13" ht="20.25" customHeight="1" x14ac:dyDescent="0.25">
      <c r="A64" s="85" t="s">
        <v>109</v>
      </c>
      <c r="B64" s="87"/>
      <c r="C64" s="88"/>
      <c r="D64" s="87"/>
      <c r="E64" s="89"/>
      <c r="F64" s="90"/>
      <c r="G64" s="90"/>
      <c r="H64" s="89"/>
      <c r="I64" s="119"/>
      <c r="J64" s="119"/>
      <c r="K64" s="119"/>
      <c r="L64" s="119"/>
      <c r="M64" s="119"/>
    </row>
    <row r="65" spans="1:13" ht="20.25" customHeight="1" x14ac:dyDescent="0.25">
      <c r="A65" s="85" t="s">
        <v>110</v>
      </c>
      <c r="B65" s="87"/>
      <c r="C65" s="88"/>
      <c r="D65" s="87"/>
      <c r="E65" s="89"/>
      <c r="F65" s="90"/>
      <c r="G65" s="90"/>
      <c r="H65" s="89"/>
      <c r="I65" s="119"/>
      <c r="J65" s="119"/>
      <c r="K65" s="119"/>
      <c r="L65" s="119"/>
      <c r="M65" s="119"/>
    </row>
    <row r="66" spans="1:13" ht="20.25" customHeight="1" x14ac:dyDescent="0.25">
      <c r="A66" s="85" t="s">
        <v>111</v>
      </c>
      <c r="B66" s="87"/>
      <c r="C66" s="88"/>
      <c r="D66" s="87"/>
      <c r="E66" s="89"/>
      <c r="F66" s="90"/>
      <c r="G66" s="90"/>
      <c r="H66" s="89"/>
      <c r="I66" s="119"/>
      <c r="J66" s="119"/>
      <c r="K66" s="119"/>
      <c r="L66" s="119"/>
      <c r="M66" s="119"/>
    </row>
    <row r="67" spans="1:13" ht="20.25" customHeight="1" x14ac:dyDescent="0.25">
      <c r="A67" s="85" t="s">
        <v>112</v>
      </c>
      <c r="B67" s="87"/>
      <c r="C67" s="88"/>
      <c r="D67" s="87"/>
      <c r="E67" s="89"/>
      <c r="F67" s="90"/>
      <c r="G67" s="90"/>
      <c r="H67" s="89"/>
      <c r="I67" s="119"/>
      <c r="J67" s="119"/>
      <c r="K67" s="119"/>
      <c r="L67" s="119"/>
      <c r="M67" s="119"/>
    </row>
    <row r="68" spans="1:13" ht="20.25" customHeight="1" x14ac:dyDescent="0.25">
      <c r="A68" s="85" t="s">
        <v>113</v>
      </c>
      <c r="B68" s="87"/>
      <c r="C68" s="88"/>
      <c r="D68" s="87"/>
      <c r="E68" s="89"/>
      <c r="F68" s="90"/>
      <c r="G68" s="90"/>
      <c r="H68" s="89"/>
      <c r="I68" s="119"/>
      <c r="J68" s="119"/>
      <c r="K68" s="119"/>
      <c r="L68" s="119"/>
      <c r="M68" s="119"/>
    </row>
    <row r="69" spans="1:13" ht="20.25" customHeight="1" x14ac:dyDescent="0.25">
      <c r="A69" s="85" t="s">
        <v>114</v>
      </c>
      <c r="B69" s="87"/>
      <c r="C69" s="88"/>
      <c r="D69" s="87"/>
      <c r="E69" s="89"/>
      <c r="F69" s="90"/>
      <c r="G69" s="90"/>
      <c r="H69" s="89"/>
      <c r="I69" s="119"/>
      <c r="J69" s="119"/>
      <c r="K69" s="119"/>
      <c r="L69" s="119"/>
      <c r="M69" s="119"/>
    </row>
    <row r="70" spans="1:13" ht="20.25" customHeight="1" x14ac:dyDescent="0.25">
      <c r="A70" s="85" t="s">
        <v>115</v>
      </c>
      <c r="B70" s="87"/>
      <c r="C70" s="88"/>
      <c r="D70" s="87"/>
      <c r="E70" s="89"/>
      <c r="F70" s="90"/>
      <c r="G70" s="90"/>
      <c r="H70" s="89"/>
      <c r="I70" s="119"/>
      <c r="J70" s="119"/>
      <c r="K70" s="119"/>
      <c r="L70" s="119"/>
      <c r="M70" s="119"/>
    </row>
    <row r="71" spans="1:13" ht="20.25" customHeight="1" x14ac:dyDescent="0.25">
      <c r="A71" s="85" t="s">
        <v>116</v>
      </c>
      <c r="B71" s="87"/>
      <c r="C71" s="88"/>
      <c r="D71" s="87"/>
      <c r="E71" s="89"/>
      <c r="F71" s="90"/>
      <c r="G71" s="90"/>
      <c r="H71" s="89"/>
      <c r="I71" s="119"/>
      <c r="J71" s="119"/>
      <c r="K71" s="119"/>
      <c r="L71" s="119"/>
      <c r="M71" s="119"/>
    </row>
    <row r="72" spans="1:13" ht="20.25" customHeight="1" x14ac:dyDescent="0.25">
      <c r="A72" s="85" t="s">
        <v>117</v>
      </c>
      <c r="B72" s="87"/>
      <c r="C72" s="88"/>
      <c r="D72" s="87"/>
      <c r="E72" s="89"/>
      <c r="F72" s="90"/>
      <c r="G72" s="90"/>
      <c r="H72" s="89"/>
      <c r="I72" s="119"/>
      <c r="J72" s="119"/>
      <c r="K72" s="119"/>
      <c r="L72" s="119"/>
      <c r="M72" s="119"/>
    </row>
    <row r="73" spans="1:13" ht="20.25" customHeight="1" x14ac:dyDescent="0.25">
      <c r="A73" s="85" t="s">
        <v>118</v>
      </c>
      <c r="B73" s="87"/>
      <c r="C73" s="88"/>
      <c r="D73" s="87"/>
      <c r="E73" s="89"/>
      <c r="F73" s="90"/>
      <c r="G73" s="90"/>
      <c r="H73" s="89"/>
      <c r="I73" s="119"/>
      <c r="J73" s="119"/>
      <c r="K73" s="119"/>
      <c r="L73" s="119"/>
      <c r="M73" s="119"/>
    </row>
    <row r="74" spans="1:13" ht="20.25" customHeight="1" x14ac:dyDescent="0.25">
      <c r="A74" s="85" t="s">
        <v>119</v>
      </c>
      <c r="B74" s="87"/>
      <c r="C74" s="88"/>
      <c r="D74" s="87"/>
      <c r="E74" s="89"/>
      <c r="F74" s="90"/>
      <c r="G74" s="90"/>
      <c r="H74" s="89"/>
      <c r="I74" s="119"/>
      <c r="J74" s="119"/>
      <c r="K74" s="119"/>
      <c r="L74" s="119"/>
      <c r="M74" s="119"/>
    </row>
    <row r="75" spans="1:13" ht="20.25" customHeight="1" x14ac:dyDescent="0.25">
      <c r="A75" s="85" t="s">
        <v>120</v>
      </c>
      <c r="B75" s="87"/>
      <c r="C75" s="88"/>
      <c r="D75" s="87"/>
      <c r="E75" s="89"/>
      <c r="F75" s="90"/>
      <c r="G75" s="90"/>
      <c r="H75" s="89"/>
      <c r="I75" s="119"/>
      <c r="J75" s="119"/>
      <c r="K75" s="119"/>
      <c r="L75" s="119"/>
      <c r="M75" s="119"/>
    </row>
    <row r="76" spans="1:13" ht="20.25" customHeight="1" x14ac:dyDescent="0.25">
      <c r="A76" s="85" t="s">
        <v>121</v>
      </c>
      <c r="B76" s="87"/>
      <c r="C76" s="88"/>
      <c r="D76" s="87"/>
      <c r="E76" s="89"/>
      <c r="F76" s="90"/>
      <c r="G76" s="90"/>
      <c r="H76" s="89"/>
      <c r="I76" s="119"/>
      <c r="J76" s="119"/>
      <c r="K76" s="119"/>
      <c r="L76" s="119"/>
      <c r="M76" s="119"/>
    </row>
    <row r="77" spans="1:13" ht="20.25" customHeight="1" x14ac:dyDescent="0.25">
      <c r="A77" s="85" t="s">
        <v>122</v>
      </c>
      <c r="B77" s="87"/>
      <c r="C77" s="88"/>
      <c r="D77" s="87"/>
      <c r="E77" s="89"/>
      <c r="F77" s="90"/>
      <c r="G77" s="90"/>
      <c r="H77" s="89"/>
      <c r="I77" s="119"/>
      <c r="J77" s="119"/>
      <c r="K77" s="119"/>
      <c r="L77" s="119"/>
      <c r="M77" s="119"/>
    </row>
    <row r="78" spans="1:13" ht="20.25" customHeight="1" x14ac:dyDescent="0.25">
      <c r="A78" s="85" t="s">
        <v>123</v>
      </c>
      <c r="B78" s="87"/>
      <c r="C78" s="88"/>
      <c r="D78" s="87"/>
      <c r="E78" s="89"/>
      <c r="F78" s="90"/>
      <c r="G78" s="90"/>
      <c r="H78" s="89"/>
      <c r="I78" s="119"/>
      <c r="J78" s="119"/>
      <c r="K78" s="119"/>
      <c r="L78" s="119"/>
      <c r="M78" s="119"/>
    </row>
    <row r="79" spans="1:13" ht="20.25" customHeight="1" x14ac:dyDescent="0.25">
      <c r="A79" s="85" t="s">
        <v>124</v>
      </c>
      <c r="B79" s="87"/>
      <c r="C79" s="88"/>
      <c r="D79" s="87"/>
      <c r="E79" s="89"/>
      <c r="F79" s="90"/>
      <c r="G79" s="90"/>
      <c r="H79" s="89"/>
      <c r="I79" s="119"/>
      <c r="J79" s="119"/>
      <c r="K79" s="119"/>
      <c r="L79" s="119"/>
      <c r="M79" s="119"/>
    </row>
    <row r="80" spans="1:13" ht="20.25" customHeight="1" x14ac:dyDescent="0.25">
      <c r="A80" s="85" t="s">
        <v>125</v>
      </c>
      <c r="B80" s="87"/>
      <c r="C80" s="88"/>
      <c r="D80" s="87"/>
      <c r="E80" s="89"/>
      <c r="F80" s="90"/>
      <c r="G80" s="90"/>
      <c r="H80" s="89"/>
      <c r="I80" s="119"/>
      <c r="J80" s="119"/>
      <c r="K80" s="119"/>
      <c r="L80" s="119"/>
      <c r="M80" s="119"/>
    </row>
    <row r="81" spans="1:13" ht="20.25" customHeight="1" x14ac:dyDescent="0.25">
      <c r="A81" s="85" t="s">
        <v>126</v>
      </c>
      <c r="B81" s="87"/>
      <c r="C81" s="88"/>
      <c r="D81" s="87"/>
      <c r="E81" s="89"/>
      <c r="F81" s="90"/>
      <c r="G81" s="90"/>
      <c r="H81" s="89"/>
      <c r="I81" s="119"/>
      <c r="J81" s="119"/>
      <c r="K81" s="119"/>
      <c r="L81" s="119"/>
      <c r="M81" s="119"/>
    </row>
    <row r="82" spans="1:13" ht="20.25" customHeight="1" x14ac:dyDescent="0.25">
      <c r="A82" s="85" t="s">
        <v>127</v>
      </c>
      <c r="B82" s="87"/>
      <c r="C82" s="88"/>
      <c r="D82" s="87"/>
      <c r="E82" s="89"/>
      <c r="F82" s="90"/>
      <c r="G82" s="90"/>
      <c r="H82" s="89"/>
      <c r="I82" s="119"/>
      <c r="J82" s="119"/>
      <c r="K82" s="119"/>
      <c r="L82" s="119"/>
      <c r="M82" s="119"/>
    </row>
    <row r="83" spans="1:13" ht="20.25" customHeight="1" x14ac:dyDescent="0.25">
      <c r="A83" s="85" t="s">
        <v>128</v>
      </c>
      <c r="B83" s="87"/>
      <c r="C83" s="88"/>
      <c r="D83" s="87"/>
      <c r="E83" s="89"/>
      <c r="F83" s="90"/>
      <c r="G83" s="90"/>
      <c r="H83" s="89"/>
      <c r="I83" s="119"/>
      <c r="J83" s="119"/>
      <c r="K83" s="119"/>
      <c r="L83" s="119"/>
      <c r="M83" s="119"/>
    </row>
    <row r="84" spans="1:13" ht="20.25" customHeight="1" x14ac:dyDescent="0.25">
      <c r="A84" s="85" t="s">
        <v>129</v>
      </c>
      <c r="B84" s="87"/>
      <c r="C84" s="88"/>
      <c r="D84" s="87"/>
      <c r="E84" s="89"/>
      <c r="F84" s="90"/>
      <c r="G84" s="90"/>
      <c r="H84" s="89"/>
      <c r="I84" s="119"/>
      <c r="J84" s="119"/>
      <c r="K84" s="119"/>
      <c r="L84" s="119"/>
      <c r="M84" s="119"/>
    </row>
    <row r="85" spans="1:13" ht="20.25" customHeight="1" x14ac:dyDescent="0.25">
      <c r="A85" s="85" t="s">
        <v>130</v>
      </c>
      <c r="B85" s="87"/>
      <c r="C85" s="88"/>
      <c r="D85" s="87"/>
      <c r="E85" s="89"/>
      <c r="F85" s="90"/>
      <c r="G85" s="90"/>
      <c r="H85" s="89"/>
      <c r="I85" s="119"/>
      <c r="J85" s="119"/>
      <c r="K85" s="119"/>
      <c r="L85" s="119"/>
      <c r="M85" s="119"/>
    </row>
    <row r="86" spans="1:13" ht="20.25" customHeight="1" x14ac:dyDescent="0.25">
      <c r="A86" s="85" t="s">
        <v>131</v>
      </c>
      <c r="B86" s="87"/>
      <c r="C86" s="88"/>
      <c r="D86" s="87"/>
      <c r="E86" s="89"/>
      <c r="F86" s="90"/>
      <c r="G86" s="90"/>
      <c r="H86" s="89"/>
      <c r="I86" s="119"/>
      <c r="J86" s="119"/>
      <c r="K86" s="119"/>
      <c r="L86" s="119"/>
      <c r="M86" s="119"/>
    </row>
    <row r="87" spans="1:13" ht="20.25" customHeight="1" x14ac:dyDescent="0.25">
      <c r="A87" s="85" t="s">
        <v>132</v>
      </c>
      <c r="B87" s="87"/>
      <c r="C87" s="88"/>
      <c r="D87" s="87"/>
      <c r="E87" s="89"/>
      <c r="F87" s="90"/>
      <c r="G87" s="90"/>
      <c r="H87" s="89"/>
      <c r="I87" s="119"/>
      <c r="J87" s="119"/>
      <c r="K87" s="119"/>
      <c r="L87" s="119"/>
      <c r="M87" s="119"/>
    </row>
    <row r="88" spans="1:13" ht="20.25" customHeight="1" x14ac:dyDescent="0.25">
      <c r="A88" s="85" t="s">
        <v>133</v>
      </c>
      <c r="B88" s="87"/>
      <c r="C88" s="88"/>
      <c r="D88" s="87"/>
      <c r="E88" s="89"/>
      <c r="F88" s="90"/>
      <c r="G88" s="90"/>
      <c r="H88" s="89"/>
      <c r="I88" s="119"/>
      <c r="J88" s="119"/>
      <c r="K88" s="119"/>
      <c r="L88" s="119"/>
      <c r="M88" s="119"/>
    </row>
    <row r="89" spans="1:13" ht="20.25" customHeight="1" x14ac:dyDescent="0.25">
      <c r="A89" s="85" t="s">
        <v>134</v>
      </c>
      <c r="B89" s="87"/>
      <c r="C89" s="88"/>
      <c r="D89" s="87"/>
      <c r="E89" s="89"/>
      <c r="F89" s="90"/>
      <c r="G89" s="90"/>
      <c r="H89" s="89"/>
      <c r="I89" s="119"/>
      <c r="J89" s="119"/>
      <c r="K89" s="119"/>
      <c r="L89" s="119"/>
      <c r="M89" s="119"/>
    </row>
    <row r="90" spans="1:13" ht="20.25" customHeight="1" x14ac:dyDescent="0.25">
      <c r="A90" s="85" t="s">
        <v>135</v>
      </c>
      <c r="B90" s="87"/>
      <c r="C90" s="88"/>
      <c r="D90" s="87"/>
      <c r="E90" s="89"/>
      <c r="F90" s="90"/>
      <c r="G90" s="90"/>
      <c r="H90" s="89"/>
      <c r="I90" s="119"/>
      <c r="J90" s="119"/>
      <c r="K90" s="119"/>
      <c r="L90" s="119"/>
      <c r="M90" s="119"/>
    </row>
    <row r="91" spans="1:13" ht="20.25" customHeight="1" x14ac:dyDescent="0.25">
      <c r="A91" s="85" t="s">
        <v>136</v>
      </c>
      <c r="B91" s="87"/>
      <c r="C91" s="88"/>
      <c r="D91" s="87"/>
      <c r="E91" s="89"/>
      <c r="F91" s="90"/>
      <c r="G91" s="90"/>
      <c r="H91" s="89"/>
      <c r="I91" s="119"/>
      <c r="J91" s="119"/>
      <c r="K91" s="119"/>
      <c r="L91" s="119"/>
      <c r="M91" s="119"/>
    </row>
    <row r="92" spans="1:13" ht="20.25" customHeight="1" x14ac:dyDescent="0.25">
      <c r="A92" s="85" t="s">
        <v>137</v>
      </c>
      <c r="B92" s="87"/>
      <c r="C92" s="88"/>
      <c r="D92" s="87"/>
      <c r="E92" s="89"/>
      <c r="F92" s="90"/>
      <c r="G92" s="90"/>
      <c r="H92" s="89"/>
      <c r="I92" s="119"/>
      <c r="J92" s="119"/>
      <c r="K92" s="119"/>
      <c r="L92" s="119"/>
      <c r="M92" s="119"/>
    </row>
    <row r="93" spans="1:13" ht="20.25" customHeight="1" x14ac:dyDescent="0.25">
      <c r="A93" s="85" t="s">
        <v>138</v>
      </c>
      <c r="B93" s="87"/>
      <c r="C93" s="88"/>
      <c r="D93" s="87"/>
      <c r="E93" s="89"/>
      <c r="F93" s="90"/>
      <c r="G93" s="90"/>
      <c r="H93" s="89"/>
      <c r="I93" s="119"/>
      <c r="J93" s="119"/>
      <c r="K93" s="119"/>
      <c r="L93" s="119"/>
      <c r="M93" s="119"/>
    </row>
    <row r="94" spans="1:13" ht="20.25" customHeight="1" x14ac:dyDescent="0.25">
      <c r="A94" s="85" t="s">
        <v>139</v>
      </c>
      <c r="B94" s="87"/>
      <c r="C94" s="88"/>
      <c r="D94" s="87"/>
      <c r="E94" s="89"/>
      <c r="F94" s="90"/>
      <c r="G94" s="90"/>
      <c r="H94" s="89"/>
      <c r="I94" s="119"/>
      <c r="J94" s="119"/>
      <c r="K94" s="119"/>
      <c r="L94" s="119"/>
      <c r="M94" s="119"/>
    </row>
    <row r="95" spans="1:13" ht="20.25" customHeight="1" x14ac:dyDescent="0.25">
      <c r="A95" s="85" t="s">
        <v>140</v>
      </c>
      <c r="B95" s="87"/>
      <c r="C95" s="88"/>
      <c r="D95" s="87"/>
      <c r="E95" s="89"/>
      <c r="F95" s="90"/>
      <c r="G95" s="90"/>
      <c r="H95" s="89"/>
      <c r="I95" s="119"/>
      <c r="J95" s="119"/>
      <c r="K95" s="119"/>
      <c r="L95" s="119"/>
      <c r="M95" s="119"/>
    </row>
    <row r="96" spans="1:13" ht="20.25" customHeight="1" x14ac:dyDescent="0.25">
      <c r="A96" s="85" t="s">
        <v>141</v>
      </c>
      <c r="B96" s="87"/>
      <c r="C96" s="88"/>
      <c r="D96" s="87"/>
      <c r="E96" s="89"/>
      <c r="F96" s="90"/>
      <c r="G96" s="90"/>
      <c r="H96" s="89"/>
      <c r="I96" s="119"/>
      <c r="J96" s="119"/>
      <c r="K96" s="119"/>
      <c r="L96" s="119"/>
      <c r="M96" s="119"/>
    </row>
    <row r="97" spans="1:13" ht="20.25" customHeight="1" x14ac:dyDescent="0.25">
      <c r="A97" s="85" t="s">
        <v>142</v>
      </c>
      <c r="B97" s="87"/>
      <c r="C97" s="88"/>
      <c r="D97" s="87"/>
      <c r="E97" s="89"/>
      <c r="F97" s="90"/>
      <c r="G97" s="90"/>
      <c r="H97" s="89"/>
      <c r="I97" s="119"/>
      <c r="J97" s="119"/>
      <c r="K97" s="119"/>
      <c r="L97" s="119"/>
      <c r="M97" s="119"/>
    </row>
    <row r="98" spans="1:13" ht="20.25" customHeight="1" x14ac:dyDescent="0.25">
      <c r="A98" s="85" t="s">
        <v>143</v>
      </c>
      <c r="B98" s="87"/>
      <c r="C98" s="88"/>
      <c r="D98" s="87"/>
      <c r="E98" s="89"/>
      <c r="F98" s="90"/>
      <c r="G98" s="90"/>
      <c r="H98" s="89"/>
      <c r="I98" s="119"/>
      <c r="J98" s="119"/>
      <c r="K98" s="119"/>
      <c r="L98" s="119"/>
      <c r="M98" s="119"/>
    </row>
    <row r="99" spans="1:13" ht="20.25" customHeight="1" x14ac:dyDescent="0.25">
      <c r="A99" s="85" t="s">
        <v>144</v>
      </c>
      <c r="B99" s="87"/>
      <c r="C99" s="88"/>
      <c r="D99" s="87"/>
      <c r="E99" s="89"/>
      <c r="F99" s="90"/>
      <c r="G99" s="90"/>
      <c r="H99" s="89"/>
      <c r="I99" s="119"/>
      <c r="J99" s="119"/>
      <c r="K99" s="119"/>
      <c r="L99" s="119"/>
      <c r="M99" s="119"/>
    </row>
    <row r="100" spans="1:13" ht="20.25" customHeight="1" x14ac:dyDescent="0.25">
      <c r="A100" s="85" t="s">
        <v>145</v>
      </c>
      <c r="B100" s="87"/>
      <c r="C100" s="88"/>
      <c r="D100" s="87"/>
      <c r="E100" s="89"/>
      <c r="F100" s="90"/>
      <c r="G100" s="90"/>
      <c r="H100" s="89"/>
      <c r="I100" s="119"/>
      <c r="J100" s="119"/>
      <c r="K100" s="119"/>
      <c r="L100" s="119"/>
      <c r="M100" s="119"/>
    </row>
    <row r="101" spans="1:13" ht="20.25" customHeight="1" x14ac:dyDescent="0.25">
      <c r="A101" s="85" t="s">
        <v>146</v>
      </c>
      <c r="B101" s="87"/>
      <c r="C101" s="88"/>
      <c r="D101" s="87"/>
      <c r="E101" s="89"/>
      <c r="F101" s="90"/>
      <c r="G101" s="90"/>
      <c r="H101" s="89"/>
      <c r="I101" s="119"/>
      <c r="J101" s="119"/>
      <c r="K101" s="119"/>
      <c r="L101" s="119"/>
      <c r="M101" s="119"/>
    </row>
    <row r="102" spans="1:13" ht="20.25" customHeight="1" x14ac:dyDescent="0.25">
      <c r="A102" s="85" t="s">
        <v>147</v>
      </c>
      <c r="B102" s="87"/>
      <c r="C102" s="88"/>
      <c r="D102" s="87"/>
      <c r="E102" s="89"/>
      <c r="F102" s="90"/>
      <c r="G102" s="90"/>
      <c r="H102" s="89"/>
      <c r="I102" s="119"/>
      <c r="J102" s="119"/>
      <c r="K102" s="119"/>
      <c r="L102" s="119"/>
      <c r="M102" s="119"/>
    </row>
    <row r="103" spans="1:13" ht="20.25" customHeight="1" x14ac:dyDescent="0.25">
      <c r="A103" s="85" t="s">
        <v>148</v>
      </c>
      <c r="B103" s="87"/>
      <c r="C103" s="88"/>
      <c r="D103" s="87"/>
      <c r="E103" s="89"/>
      <c r="F103" s="90"/>
      <c r="G103" s="90"/>
      <c r="H103" s="89"/>
      <c r="I103" s="119"/>
      <c r="J103" s="119"/>
      <c r="K103" s="119"/>
      <c r="L103" s="119"/>
      <c r="M103" s="119"/>
    </row>
    <row r="104" spans="1:13" ht="20.25" customHeight="1" x14ac:dyDescent="0.25">
      <c r="A104" s="85" t="s">
        <v>149</v>
      </c>
      <c r="B104" s="87"/>
      <c r="C104" s="88"/>
      <c r="D104" s="87"/>
      <c r="E104" s="89"/>
      <c r="F104" s="90"/>
      <c r="G104" s="90"/>
      <c r="H104" s="89"/>
      <c r="I104" s="119"/>
      <c r="J104" s="119"/>
      <c r="K104" s="119"/>
      <c r="L104" s="119"/>
      <c r="M104" s="119"/>
    </row>
    <row r="105" spans="1:13" ht="20.25" customHeight="1" x14ac:dyDescent="0.25">
      <c r="A105" s="85" t="s">
        <v>150</v>
      </c>
      <c r="B105" s="87"/>
      <c r="C105" s="88"/>
      <c r="D105" s="87"/>
      <c r="E105" s="89"/>
      <c r="F105" s="90"/>
      <c r="G105" s="90"/>
      <c r="H105" s="89"/>
      <c r="I105" s="119"/>
      <c r="J105" s="119"/>
      <c r="K105" s="119"/>
      <c r="L105" s="119"/>
      <c r="M105" s="119"/>
    </row>
    <row r="106" spans="1:13" ht="20.25" customHeight="1" x14ac:dyDescent="0.25">
      <c r="A106" s="85" t="s">
        <v>151</v>
      </c>
      <c r="B106" s="87"/>
      <c r="C106" s="88"/>
      <c r="D106" s="87"/>
      <c r="E106" s="89"/>
      <c r="F106" s="90"/>
      <c r="G106" s="90"/>
      <c r="H106" s="89"/>
      <c r="I106" s="119"/>
      <c r="J106" s="119"/>
      <c r="K106" s="119"/>
      <c r="L106" s="119"/>
      <c r="M106" s="119"/>
    </row>
    <row r="107" spans="1:13" ht="20.25" customHeight="1" x14ac:dyDescent="0.25">
      <c r="A107" s="85" t="s">
        <v>152</v>
      </c>
      <c r="B107" s="87"/>
      <c r="C107" s="88"/>
      <c r="D107" s="87"/>
      <c r="E107" s="89"/>
      <c r="F107" s="90"/>
      <c r="G107" s="90"/>
      <c r="H107" s="89"/>
      <c r="I107" s="119"/>
      <c r="J107" s="119"/>
      <c r="K107" s="119"/>
      <c r="L107" s="119"/>
      <c r="M107" s="119"/>
    </row>
    <row r="108" spans="1:13" ht="20.25" customHeight="1" x14ac:dyDescent="0.25">
      <c r="A108" s="85" t="s">
        <v>153</v>
      </c>
      <c r="B108" s="87"/>
      <c r="C108" s="88"/>
      <c r="D108" s="87"/>
      <c r="E108" s="89"/>
      <c r="F108" s="90"/>
      <c r="G108" s="90"/>
      <c r="H108" s="89"/>
      <c r="I108" s="119"/>
      <c r="J108" s="119"/>
      <c r="K108" s="119"/>
      <c r="L108" s="119"/>
      <c r="M108" s="119"/>
    </row>
    <row r="109" spans="1:13" ht="20.25" customHeight="1" x14ac:dyDescent="0.25">
      <c r="A109" s="85" t="s">
        <v>154</v>
      </c>
      <c r="B109" s="87"/>
      <c r="C109" s="88"/>
      <c r="D109" s="87"/>
      <c r="E109" s="89"/>
      <c r="F109" s="90"/>
      <c r="G109" s="90"/>
      <c r="H109" s="89"/>
      <c r="I109" s="119"/>
      <c r="J109" s="119"/>
      <c r="K109" s="119"/>
      <c r="L109" s="119"/>
      <c r="M109" s="119"/>
    </row>
    <row r="110" spans="1:13" ht="20.25" customHeight="1" x14ac:dyDescent="0.25">
      <c r="A110" s="85" t="s">
        <v>155</v>
      </c>
      <c r="B110" s="87"/>
      <c r="C110" s="88"/>
      <c r="D110" s="87"/>
      <c r="E110" s="89"/>
      <c r="F110" s="90"/>
      <c r="G110" s="90"/>
      <c r="H110" s="89"/>
      <c r="I110" s="119"/>
      <c r="J110" s="119"/>
      <c r="K110" s="119"/>
      <c r="L110" s="119"/>
      <c r="M110" s="119"/>
    </row>
    <row r="111" spans="1:13" ht="20.25" customHeight="1" x14ac:dyDescent="0.25">
      <c r="A111" s="85" t="s">
        <v>156</v>
      </c>
      <c r="B111" s="87"/>
      <c r="C111" s="88"/>
      <c r="D111" s="87"/>
      <c r="E111" s="89"/>
      <c r="F111" s="90"/>
      <c r="G111" s="90"/>
      <c r="H111" s="89"/>
      <c r="I111" s="119"/>
      <c r="J111" s="119"/>
      <c r="K111" s="119"/>
      <c r="L111" s="119"/>
      <c r="M111" s="119"/>
    </row>
    <row r="112" spans="1:13" ht="20.25" customHeight="1" x14ac:dyDescent="0.25">
      <c r="A112" s="85" t="s">
        <v>157</v>
      </c>
      <c r="B112" s="87"/>
      <c r="C112" s="88"/>
      <c r="D112" s="87"/>
      <c r="E112" s="89"/>
      <c r="F112" s="90"/>
      <c r="G112" s="90"/>
      <c r="H112" s="89"/>
      <c r="I112" s="119"/>
      <c r="J112" s="119"/>
      <c r="K112" s="119"/>
      <c r="L112" s="119"/>
      <c r="M112" s="119"/>
    </row>
    <row r="113" spans="1:13" ht="20.25" customHeight="1" x14ac:dyDescent="0.25">
      <c r="A113" s="85" t="s">
        <v>158</v>
      </c>
      <c r="B113" s="87"/>
      <c r="C113" s="88"/>
      <c r="D113" s="87"/>
      <c r="E113" s="89"/>
      <c r="F113" s="90"/>
      <c r="G113" s="90"/>
      <c r="H113" s="89"/>
      <c r="I113" s="119"/>
      <c r="J113" s="119"/>
      <c r="K113" s="119"/>
      <c r="L113" s="119"/>
      <c r="M113" s="119"/>
    </row>
    <row r="114" spans="1:13" ht="20.25" customHeight="1" x14ac:dyDescent="0.25">
      <c r="A114" s="85" t="s">
        <v>159</v>
      </c>
      <c r="B114" s="87"/>
      <c r="C114" s="88"/>
      <c r="D114" s="87"/>
      <c r="E114" s="89"/>
      <c r="F114" s="90"/>
      <c r="G114" s="90"/>
      <c r="H114" s="89"/>
      <c r="I114" s="119"/>
      <c r="J114" s="119"/>
      <c r="K114" s="119"/>
      <c r="L114" s="119"/>
      <c r="M114" s="119"/>
    </row>
    <row r="115" spans="1:13" ht="20.25" customHeight="1" x14ac:dyDescent="0.25">
      <c r="A115" s="85" t="s">
        <v>160</v>
      </c>
      <c r="B115" s="87"/>
      <c r="C115" s="88"/>
      <c r="D115" s="87"/>
      <c r="E115" s="89"/>
      <c r="F115" s="90"/>
      <c r="G115" s="90"/>
      <c r="H115" s="89"/>
      <c r="I115" s="119"/>
      <c r="J115" s="119"/>
      <c r="K115" s="119"/>
      <c r="L115" s="119"/>
      <c r="M115" s="119"/>
    </row>
    <row r="116" spans="1:13" ht="20.25" customHeight="1" x14ac:dyDescent="0.25">
      <c r="A116" s="85" t="s">
        <v>161</v>
      </c>
      <c r="B116" s="87"/>
      <c r="C116" s="88"/>
      <c r="D116" s="87"/>
      <c r="E116" s="89"/>
      <c r="F116" s="90"/>
      <c r="G116" s="90"/>
      <c r="H116" s="89"/>
      <c r="I116" s="119"/>
      <c r="J116" s="119"/>
      <c r="K116" s="119"/>
      <c r="L116" s="119"/>
      <c r="M116" s="119"/>
    </row>
    <row r="117" spans="1:13" ht="20.25" customHeight="1" x14ac:dyDescent="0.25">
      <c r="A117" s="85" t="s">
        <v>162</v>
      </c>
      <c r="B117" s="87"/>
      <c r="C117" s="88"/>
      <c r="D117" s="87"/>
      <c r="E117" s="89"/>
      <c r="F117" s="90"/>
      <c r="G117" s="90"/>
      <c r="H117" s="89"/>
      <c r="I117" s="119"/>
      <c r="J117" s="119"/>
      <c r="K117" s="119"/>
      <c r="L117" s="119"/>
      <c r="M117" s="119"/>
    </row>
    <row r="118" spans="1:13" ht="20.25" customHeight="1" x14ac:dyDescent="0.25">
      <c r="A118" s="85" t="s">
        <v>163</v>
      </c>
      <c r="B118" s="87"/>
      <c r="C118" s="88"/>
      <c r="D118" s="87"/>
      <c r="E118" s="89"/>
      <c r="F118" s="90"/>
      <c r="G118" s="90"/>
      <c r="H118" s="89"/>
      <c r="I118" s="119"/>
      <c r="J118" s="119"/>
      <c r="K118" s="119"/>
      <c r="L118" s="119"/>
      <c r="M118" s="119"/>
    </row>
    <row r="119" spans="1:13" ht="20.25" customHeight="1" x14ac:dyDescent="0.25">
      <c r="A119" s="85" t="s">
        <v>164</v>
      </c>
      <c r="B119" s="87"/>
      <c r="C119" s="88"/>
      <c r="D119" s="87"/>
      <c r="E119" s="89"/>
      <c r="F119" s="90"/>
      <c r="G119" s="90"/>
      <c r="H119" s="89"/>
      <c r="I119" s="119"/>
      <c r="J119" s="119"/>
      <c r="K119" s="119"/>
      <c r="L119" s="119"/>
      <c r="M119" s="119"/>
    </row>
    <row r="120" spans="1:13" ht="20.25" customHeight="1" x14ac:dyDescent="0.25">
      <c r="A120" s="85" t="s">
        <v>165</v>
      </c>
      <c r="B120" s="87"/>
      <c r="C120" s="88"/>
      <c r="D120" s="87"/>
      <c r="E120" s="89"/>
      <c r="F120" s="90"/>
      <c r="G120" s="90"/>
      <c r="H120" s="89"/>
      <c r="I120" s="119"/>
      <c r="J120" s="119"/>
      <c r="K120" s="119"/>
      <c r="L120" s="119"/>
      <c r="M120" s="119"/>
    </row>
    <row r="121" spans="1:13" ht="20.25" customHeight="1" x14ac:dyDescent="0.25">
      <c r="A121" s="85" t="s">
        <v>166</v>
      </c>
      <c r="B121" s="87"/>
      <c r="C121" s="88"/>
      <c r="D121" s="87"/>
      <c r="E121" s="89"/>
      <c r="F121" s="90"/>
      <c r="G121" s="90"/>
      <c r="H121" s="89"/>
      <c r="I121" s="119"/>
      <c r="J121" s="119"/>
      <c r="K121" s="119"/>
      <c r="L121" s="119"/>
      <c r="M121" s="119"/>
    </row>
    <row r="122" spans="1:13" ht="20.25" customHeight="1" x14ac:dyDescent="0.25">
      <c r="A122" s="85" t="s">
        <v>167</v>
      </c>
      <c r="B122" s="87"/>
      <c r="C122" s="88"/>
      <c r="D122" s="87"/>
      <c r="E122" s="89"/>
      <c r="F122" s="90"/>
      <c r="G122" s="90"/>
      <c r="H122" s="89"/>
      <c r="I122" s="119"/>
      <c r="J122" s="119"/>
      <c r="K122" s="119"/>
      <c r="L122" s="119"/>
      <c r="M122" s="119"/>
    </row>
    <row r="123" spans="1:13" ht="20.25" customHeight="1" x14ac:dyDescent="0.25">
      <c r="A123" s="85" t="s">
        <v>168</v>
      </c>
      <c r="B123" s="87"/>
      <c r="C123" s="88"/>
      <c r="D123" s="87"/>
      <c r="E123" s="89"/>
      <c r="F123" s="90"/>
      <c r="G123" s="90"/>
      <c r="H123" s="89"/>
      <c r="I123" s="119"/>
      <c r="J123" s="119"/>
      <c r="K123" s="119"/>
      <c r="L123" s="119"/>
      <c r="M123" s="119"/>
    </row>
    <row r="124" spans="1:13" ht="20.25" customHeight="1" x14ac:dyDescent="0.25">
      <c r="A124" s="85" t="s">
        <v>169</v>
      </c>
      <c r="B124" s="87"/>
      <c r="C124" s="88"/>
      <c r="D124" s="87"/>
      <c r="E124" s="89"/>
      <c r="F124" s="90"/>
      <c r="G124" s="90"/>
      <c r="H124" s="89"/>
      <c r="I124" s="119"/>
      <c r="J124" s="119"/>
      <c r="K124" s="119"/>
      <c r="L124" s="119"/>
      <c r="M124" s="119"/>
    </row>
    <row r="125" spans="1:13" ht="20.25" customHeight="1" x14ac:dyDescent="0.25">
      <c r="A125" s="85" t="s">
        <v>170</v>
      </c>
      <c r="B125" s="87"/>
      <c r="C125" s="88"/>
      <c r="D125" s="87"/>
      <c r="E125" s="89"/>
      <c r="F125" s="90"/>
      <c r="G125" s="90"/>
      <c r="H125" s="89"/>
      <c r="I125" s="119"/>
      <c r="J125" s="119"/>
      <c r="K125" s="119"/>
      <c r="L125" s="119"/>
      <c r="M125" s="119"/>
    </row>
    <row r="126" spans="1:13" ht="20.25" customHeight="1" x14ac:dyDescent="0.25">
      <c r="A126" s="85" t="s">
        <v>171</v>
      </c>
      <c r="B126" s="87"/>
      <c r="C126" s="88"/>
      <c r="D126" s="87"/>
      <c r="E126" s="89"/>
      <c r="F126" s="90"/>
      <c r="G126" s="90"/>
      <c r="H126" s="89"/>
      <c r="I126" s="119"/>
      <c r="J126" s="119"/>
      <c r="K126" s="119"/>
      <c r="L126" s="119"/>
      <c r="M126" s="119"/>
    </row>
    <row r="127" spans="1:13" ht="20.25" customHeight="1" x14ac:dyDescent="0.25">
      <c r="A127" s="85" t="s">
        <v>172</v>
      </c>
      <c r="B127" s="87"/>
      <c r="C127" s="88"/>
      <c r="D127" s="87"/>
      <c r="E127" s="89"/>
      <c r="F127" s="90"/>
      <c r="G127" s="90"/>
      <c r="H127" s="89"/>
      <c r="I127" s="119"/>
      <c r="J127" s="119"/>
      <c r="K127" s="119"/>
      <c r="L127" s="119"/>
      <c r="M127" s="119"/>
    </row>
    <row r="128" spans="1:13" ht="20.25" customHeight="1" x14ac:dyDescent="0.25">
      <c r="A128" s="85" t="s">
        <v>173</v>
      </c>
      <c r="B128" s="87"/>
      <c r="C128" s="88"/>
      <c r="D128" s="87"/>
      <c r="E128" s="89"/>
      <c r="F128" s="90"/>
      <c r="G128" s="90"/>
      <c r="H128" s="89"/>
      <c r="I128" s="119"/>
      <c r="J128" s="119"/>
      <c r="K128" s="119"/>
      <c r="L128" s="119"/>
      <c r="M128" s="119"/>
    </row>
    <row r="129" spans="1:13" ht="20.25" customHeight="1" x14ac:dyDescent="0.25">
      <c r="A129" s="85" t="s">
        <v>174</v>
      </c>
      <c r="B129" s="87"/>
      <c r="C129" s="88"/>
      <c r="D129" s="87"/>
      <c r="E129" s="89"/>
      <c r="F129" s="90"/>
      <c r="G129" s="90"/>
      <c r="H129" s="89"/>
      <c r="I129" s="119"/>
      <c r="J129" s="119"/>
      <c r="K129" s="119"/>
      <c r="L129" s="119"/>
      <c r="M129" s="119"/>
    </row>
    <row r="130" spans="1:13" ht="20.25" customHeight="1" x14ac:dyDescent="0.25">
      <c r="A130" s="85" t="s">
        <v>175</v>
      </c>
      <c r="B130" s="87"/>
      <c r="C130" s="88"/>
      <c r="D130" s="87"/>
      <c r="E130" s="89"/>
      <c r="F130" s="90"/>
      <c r="G130" s="90"/>
      <c r="H130" s="89"/>
      <c r="I130" s="119"/>
      <c r="J130" s="119"/>
      <c r="K130" s="119"/>
      <c r="L130" s="119"/>
      <c r="M130" s="119"/>
    </row>
    <row r="131" spans="1:13" ht="20.25" customHeight="1" x14ac:dyDescent="0.25">
      <c r="A131" s="85" t="s">
        <v>176</v>
      </c>
      <c r="B131" s="87"/>
      <c r="C131" s="88"/>
      <c r="D131" s="87"/>
      <c r="E131" s="89"/>
      <c r="F131" s="90"/>
      <c r="G131" s="90"/>
      <c r="H131" s="89"/>
      <c r="I131" s="119"/>
      <c r="J131" s="119"/>
      <c r="K131" s="119"/>
      <c r="L131" s="119"/>
      <c r="M131" s="119"/>
    </row>
    <row r="132" spans="1:13" ht="20.25" customHeight="1" x14ac:dyDescent="0.25">
      <c r="A132" s="85" t="s">
        <v>177</v>
      </c>
      <c r="B132" s="87"/>
      <c r="C132" s="88"/>
      <c r="D132" s="87"/>
      <c r="E132" s="89"/>
      <c r="F132" s="90"/>
      <c r="G132" s="90"/>
      <c r="H132" s="89"/>
      <c r="I132" s="119"/>
      <c r="J132" s="119"/>
      <c r="K132" s="119"/>
      <c r="L132" s="119"/>
      <c r="M132" s="119"/>
    </row>
    <row r="133" spans="1:13" ht="20.25" customHeight="1" x14ac:dyDescent="0.25">
      <c r="A133" s="85" t="s">
        <v>178</v>
      </c>
      <c r="B133" s="87"/>
      <c r="C133" s="88"/>
      <c r="D133" s="87"/>
      <c r="E133" s="89"/>
      <c r="F133" s="90"/>
      <c r="G133" s="90"/>
      <c r="H133" s="89"/>
      <c r="I133" s="119"/>
      <c r="J133" s="119"/>
      <c r="K133" s="119"/>
      <c r="L133" s="119"/>
      <c r="M133" s="119"/>
    </row>
    <row r="134" spans="1:13" ht="20.25" customHeight="1" x14ac:dyDescent="0.25">
      <c r="A134" s="85" t="s">
        <v>179</v>
      </c>
      <c r="B134" s="87"/>
      <c r="C134" s="88"/>
      <c r="D134" s="87"/>
      <c r="E134" s="89"/>
      <c r="F134" s="90"/>
      <c r="G134" s="90"/>
      <c r="H134" s="89"/>
      <c r="I134" s="119"/>
      <c r="J134" s="119"/>
      <c r="K134" s="119"/>
      <c r="L134" s="119"/>
      <c r="M134" s="119"/>
    </row>
    <row r="135" spans="1:13" ht="20.25" customHeight="1" x14ac:dyDescent="0.25">
      <c r="A135" s="85" t="s">
        <v>180</v>
      </c>
      <c r="B135" s="87"/>
      <c r="C135" s="88"/>
      <c r="D135" s="87"/>
      <c r="E135" s="89"/>
      <c r="F135" s="90"/>
      <c r="G135" s="90"/>
      <c r="H135" s="89"/>
      <c r="I135" s="119"/>
      <c r="J135" s="119"/>
      <c r="K135" s="119"/>
      <c r="L135" s="119"/>
      <c r="M135" s="119"/>
    </row>
    <row r="136" spans="1:13" ht="20.25" customHeight="1" x14ac:dyDescent="0.25">
      <c r="A136" s="85" t="s">
        <v>181</v>
      </c>
      <c r="B136" s="87"/>
      <c r="C136" s="88"/>
      <c r="D136" s="87"/>
      <c r="E136" s="89"/>
      <c r="F136" s="90"/>
      <c r="G136" s="90"/>
      <c r="H136" s="89"/>
      <c r="I136" s="119"/>
      <c r="J136" s="119"/>
      <c r="K136" s="119"/>
      <c r="L136" s="119"/>
      <c r="M136" s="119"/>
    </row>
    <row r="137" spans="1:13" ht="20.25" customHeight="1" x14ac:dyDescent="0.25">
      <c r="A137" s="85" t="s">
        <v>182</v>
      </c>
      <c r="B137" s="87"/>
      <c r="C137" s="88"/>
      <c r="D137" s="87"/>
      <c r="E137" s="89"/>
      <c r="F137" s="90"/>
      <c r="G137" s="90"/>
      <c r="H137" s="89"/>
      <c r="I137" s="119"/>
      <c r="J137" s="119"/>
      <c r="K137" s="119"/>
      <c r="L137" s="119"/>
      <c r="M137" s="119"/>
    </row>
    <row r="138" spans="1:13" ht="20.25" customHeight="1" x14ac:dyDescent="0.25">
      <c r="A138" s="85" t="s">
        <v>183</v>
      </c>
      <c r="B138" s="87"/>
      <c r="C138" s="88"/>
      <c r="D138" s="87"/>
      <c r="E138" s="89"/>
      <c r="F138" s="90"/>
      <c r="G138" s="90"/>
      <c r="H138" s="89"/>
      <c r="I138" s="119"/>
      <c r="J138" s="119"/>
      <c r="K138" s="119"/>
      <c r="L138" s="119"/>
      <c r="M138" s="119"/>
    </row>
    <row r="139" spans="1:13" ht="20.25" customHeight="1" x14ac:dyDescent="0.25">
      <c r="A139" s="85" t="s">
        <v>184</v>
      </c>
      <c r="B139" s="87"/>
      <c r="C139" s="88"/>
      <c r="D139" s="87"/>
      <c r="E139" s="89"/>
      <c r="F139" s="90"/>
      <c r="G139" s="90"/>
      <c r="H139" s="89"/>
      <c r="I139" s="119"/>
      <c r="J139" s="119"/>
      <c r="K139" s="119"/>
      <c r="L139" s="119"/>
      <c r="M139" s="119"/>
    </row>
    <row r="140" spans="1:13" ht="20.25" customHeight="1" x14ac:dyDescent="0.25">
      <c r="A140" s="85" t="s">
        <v>185</v>
      </c>
      <c r="B140" s="87"/>
      <c r="C140" s="88"/>
      <c r="D140" s="87"/>
      <c r="E140" s="89"/>
      <c r="F140" s="90"/>
      <c r="G140" s="90"/>
      <c r="H140" s="89"/>
      <c r="I140" s="119"/>
      <c r="J140" s="119"/>
      <c r="K140" s="119"/>
      <c r="L140" s="119"/>
      <c r="M140" s="119"/>
    </row>
    <row r="141" spans="1:13" ht="20.25" customHeight="1" x14ac:dyDescent="0.25">
      <c r="A141" s="85" t="s">
        <v>186</v>
      </c>
      <c r="B141" s="87"/>
      <c r="C141" s="88"/>
      <c r="D141" s="87"/>
      <c r="E141" s="89"/>
      <c r="F141" s="90"/>
      <c r="G141" s="90"/>
      <c r="H141" s="89"/>
      <c r="I141" s="119"/>
      <c r="J141" s="119"/>
      <c r="K141" s="119"/>
      <c r="L141" s="119"/>
      <c r="M141" s="119"/>
    </row>
    <row r="142" spans="1:13" ht="20.25" customHeight="1" x14ac:dyDescent="0.25">
      <c r="A142" s="85" t="s">
        <v>187</v>
      </c>
      <c r="B142" s="87"/>
      <c r="C142" s="88"/>
      <c r="D142" s="87"/>
      <c r="E142" s="89"/>
      <c r="F142" s="90"/>
      <c r="G142" s="90"/>
      <c r="H142" s="89"/>
      <c r="I142" s="119"/>
      <c r="J142" s="119"/>
      <c r="K142" s="119"/>
      <c r="L142" s="119"/>
      <c r="M142" s="119"/>
    </row>
    <row r="143" spans="1:13" ht="20.25" customHeight="1" x14ac:dyDescent="0.25">
      <c r="A143" s="85" t="s">
        <v>188</v>
      </c>
      <c r="B143" s="87"/>
      <c r="C143" s="88"/>
      <c r="D143" s="87"/>
      <c r="E143" s="89"/>
      <c r="F143" s="90"/>
      <c r="G143" s="90"/>
      <c r="H143" s="89"/>
      <c r="I143" s="119"/>
      <c r="J143" s="119"/>
      <c r="K143" s="119"/>
      <c r="L143" s="119"/>
      <c r="M143" s="119"/>
    </row>
    <row r="144" spans="1:13" ht="20.25" customHeight="1" x14ac:dyDescent="0.25">
      <c r="A144" s="85" t="s">
        <v>189</v>
      </c>
      <c r="B144" s="87"/>
      <c r="C144" s="88"/>
      <c r="D144" s="87"/>
      <c r="E144" s="89"/>
      <c r="F144" s="90"/>
      <c r="G144" s="90"/>
      <c r="H144" s="89"/>
      <c r="I144" s="119"/>
      <c r="J144" s="119"/>
      <c r="K144" s="119"/>
      <c r="L144" s="119"/>
      <c r="M144" s="119"/>
    </row>
    <row r="145" spans="1:13" ht="20.25" customHeight="1" x14ac:dyDescent="0.25">
      <c r="A145" s="85" t="s">
        <v>190</v>
      </c>
      <c r="B145" s="87"/>
      <c r="C145" s="88"/>
      <c r="D145" s="87"/>
      <c r="E145" s="89"/>
      <c r="F145" s="90"/>
      <c r="G145" s="90"/>
      <c r="H145" s="89"/>
      <c r="I145" s="119"/>
      <c r="J145" s="119"/>
      <c r="K145" s="119"/>
      <c r="L145" s="119"/>
      <c r="M145" s="119"/>
    </row>
    <row r="146" spans="1:13" ht="20.25" customHeight="1" x14ac:dyDescent="0.25">
      <c r="A146" s="85" t="s">
        <v>191</v>
      </c>
      <c r="B146" s="87"/>
      <c r="C146" s="88"/>
      <c r="D146" s="87"/>
      <c r="E146" s="89"/>
      <c r="F146" s="90"/>
      <c r="G146" s="90"/>
      <c r="H146" s="89"/>
      <c r="I146" s="119"/>
      <c r="J146" s="119"/>
      <c r="K146" s="119"/>
      <c r="L146" s="119"/>
      <c r="M146" s="119"/>
    </row>
    <row r="147" spans="1:13" ht="20.25" customHeight="1" x14ac:dyDescent="0.25">
      <c r="A147" s="85" t="s">
        <v>192</v>
      </c>
      <c r="B147" s="87"/>
      <c r="C147" s="88"/>
      <c r="D147" s="87"/>
      <c r="E147" s="89"/>
      <c r="F147" s="90"/>
      <c r="G147" s="90"/>
      <c r="H147" s="89"/>
      <c r="I147" s="119"/>
      <c r="J147" s="119"/>
      <c r="K147" s="119"/>
      <c r="L147" s="119"/>
      <c r="M147" s="119"/>
    </row>
    <row r="148" spans="1:13" ht="20.25" customHeight="1" x14ac:dyDescent="0.25">
      <c r="A148" s="85" t="s">
        <v>193</v>
      </c>
      <c r="B148" s="87"/>
      <c r="C148" s="88"/>
      <c r="D148" s="87"/>
      <c r="E148" s="89"/>
      <c r="F148" s="90"/>
      <c r="G148" s="90"/>
      <c r="H148" s="89"/>
      <c r="I148" s="119"/>
      <c r="J148" s="119"/>
      <c r="K148" s="119"/>
      <c r="L148" s="119"/>
      <c r="M148" s="119"/>
    </row>
    <row r="149" spans="1:13" ht="20.25" customHeight="1" x14ac:dyDescent="0.25">
      <c r="A149" s="85" t="s">
        <v>194</v>
      </c>
      <c r="B149" s="87"/>
      <c r="C149" s="88"/>
      <c r="D149" s="87"/>
      <c r="E149" s="89"/>
      <c r="F149" s="90"/>
      <c r="G149" s="90"/>
      <c r="H149" s="89"/>
      <c r="I149" s="119"/>
      <c r="J149" s="119"/>
      <c r="K149" s="119"/>
      <c r="L149" s="119"/>
      <c r="M149" s="119"/>
    </row>
    <row r="150" spans="1:13" ht="20.25" customHeight="1" x14ac:dyDescent="0.25">
      <c r="A150" s="85" t="s">
        <v>195</v>
      </c>
      <c r="B150" s="87"/>
      <c r="C150" s="88"/>
      <c r="D150" s="87"/>
      <c r="E150" s="89"/>
      <c r="F150" s="90"/>
      <c r="G150" s="90"/>
      <c r="H150" s="89"/>
      <c r="I150" s="119"/>
      <c r="J150" s="119"/>
      <c r="K150" s="119"/>
      <c r="L150" s="119"/>
      <c r="M150" s="119"/>
    </row>
    <row r="151" spans="1:13" ht="20.25" customHeight="1" x14ac:dyDescent="0.25">
      <c r="A151" s="85" t="s">
        <v>196</v>
      </c>
      <c r="B151" s="87"/>
      <c r="C151" s="88"/>
      <c r="D151" s="87"/>
      <c r="E151" s="89"/>
      <c r="F151" s="90"/>
      <c r="G151" s="90"/>
      <c r="H151" s="89"/>
      <c r="I151" s="119"/>
      <c r="J151" s="119"/>
      <c r="K151" s="119"/>
      <c r="L151" s="119"/>
      <c r="M151" s="119"/>
    </row>
    <row r="152" spans="1:13" ht="20.25" customHeight="1" x14ac:dyDescent="0.25">
      <c r="A152" s="85" t="s">
        <v>197</v>
      </c>
      <c r="B152" s="87"/>
      <c r="C152" s="88"/>
      <c r="D152" s="87"/>
      <c r="E152" s="89"/>
      <c r="F152" s="90"/>
      <c r="G152" s="90"/>
      <c r="H152" s="89"/>
      <c r="I152" s="119"/>
      <c r="J152" s="119"/>
      <c r="K152" s="119"/>
      <c r="L152" s="119"/>
      <c r="M152" s="119"/>
    </row>
    <row r="153" spans="1:13" ht="20.25" customHeight="1" x14ac:dyDescent="0.25">
      <c r="A153" s="85" t="s">
        <v>198</v>
      </c>
      <c r="B153" s="87"/>
      <c r="C153" s="88"/>
      <c r="D153" s="87"/>
      <c r="E153" s="89"/>
      <c r="F153" s="90"/>
      <c r="G153" s="90"/>
      <c r="H153" s="89"/>
      <c r="I153" s="119"/>
      <c r="J153" s="119"/>
      <c r="K153" s="119"/>
      <c r="L153" s="119"/>
      <c r="M153" s="119"/>
    </row>
    <row r="154" spans="1:13" ht="20.25" customHeight="1" x14ac:dyDescent="0.25">
      <c r="A154" s="85" t="s">
        <v>199</v>
      </c>
      <c r="B154" s="87"/>
      <c r="C154" s="88"/>
      <c r="D154" s="87"/>
      <c r="E154" s="89"/>
      <c r="F154" s="90"/>
      <c r="G154" s="90"/>
      <c r="H154" s="89"/>
      <c r="I154" s="119"/>
      <c r="J154" s="119"/>
      <c r="K154" s="119"/>
      <c r="L154" s="119"/>
      <c r="M154" s="119"/>
    </row>
    <row r="155" spans="1:13" ht="20.25" customHeight="1" x14ac:dyDescent="0.25">
      <c r="A155" s="85" t="s">
        <v>200</v>
      </c>
      <c r="B155" s="87"/>
      <c r="C155" s="88"/>
      <c r="D155" s="87"/>
      <c r="E155" s="89"/>
      <c r="F155" s="90"/>
      <c r="G155" s="90"/>
      <c r="H155" s="89"/>
      <c r="I155" s="119"/>
      <c r="J155" s="119"/>
      <c r="K155" s="119"/>
      <c r="L155" s="119"/>
      <c r="M155" s="119"/>
    </row>
    <row r="156" spans="1:13" ht="20.25" customHeight="1" x14ac:dyDescent="0.25">
      <c r="A156" s="85" t="s">
        <v>201</v>
      </c>
      <c r="B156" s="87"/>
      <c r="C156" s="88"/>
      <c r="D156" s="87"/>
      <c r="E156" s="89"/>
      <c r="F156" s="90"/>
      <c r="G156" s="90"/>
      <c r="H156" s="89"/>
      <c r="I156" s="119"/>
      <c r="J156" s="119"/>
      <c r="K156" s="119"/>
      <c r="L156" s="119"/>
      <c r="M156" s="119"/>
    </row>
    <row r="157" spans="1:13" ht="20.25" customHeight="1" x14ac:dyDescent="0.25">
      <c r="A157" s="85" t="s">
        <v>202</v>
      </c>
      <c r="B157" s="87"/>
      <c r="C157" s="88"/>
      <c r="D157" s="87"/>
      <c r="E157" s="89"/>
      <c r="F157" s="90"/>
      <c r="G157" s="90"/>
      <c r="H157" s="89"/>
      <c r="I157" s="119"/>
      <c r="J157" s="119"/>
      <c r="K157" s="119"/>
      <c r="L157" s="119"/>
      <c r="M157" s="119"/>
    </row>
    <row r="158" spans="1:13" ht="20.25" customHeight="1" x14ac:dyDescent="0.25">
      <c r="A158" s="85" t="s">
        <v>203</v>
      </c>
      <c r="B158" s="87"/>
      <c r="C158" s="88"/>
      <c r="D158" s="87"/>
      <c r="E158" s="89"/>
      <c r="F158" s="90"/>
      <c r="G158" s="90"/>
      <c r="H158" s="89"/>
      <c r="I158" s="119"/>
      <c r="J158" s="119"/>
      <c r="K158" s="119"/>
      <c r="L158" s="119"/>
      <c r="M158" s="119"/>
    </row>
    <row r="159" spans="1:13" ht="20.25" customHeight="1" x14ac:dyDescent="0.25">
      <c r="A159" s="85" t="s">
        <v>204</v>
      </c>
      <c r="B159" s="87"/>
      <c r="C159" s="88"/>
      <c r="D159" s="87"/>
      <c r="E159" s="89"/>
      <c r="F159" s="90"/>
      <c r="G159" s="90"/>
      <c r="H159" s="89"/>
      <c r="I159" s="119"/>
      <c r="J159" s="119"/>
      <c r="K159" s="119"/>
      <c r="L159" s="119"/>
      <c r="M159" s="119"/>
    </row>
    <row r="160" spans="1:13" ht="20.25" customHeight="1" x14ac:dyDescent="0.25">
      <c r="A160" s="85" t="s">
        <v>205</v>
      </c>
      <c r="B160" s="87"/>
      <c r="C160" s="88"/>
      <c r="D160" s="87"/>
      <c r="E160" s="89"/>
      <c r="F160" s="90"/>
      <c r="G160" s="90"/>
      <c r="H160" s="89"/>
      <c r="I160" s="119"/>
      <c r="J160" s="119"/>
      <c r="K160" s="119"/>
      <c r="L160" s="119"/>
      <c r="M160" s="119"/>
    </row>
    <row r="161" spans="1:13" ht="20.25" customHeight="1" x14ac:dyDescent="0.25">
      <c r="A161" s="85" t="s">
        <v>206</v>
      </c>
      <c r="B161" s="87"/>
      <c r="C161" s="88"/>
      <c r="D161" s="87"/>
      <c r="E161" s="89"/>
      <c r="F161" s="90"/>
      <c r="G161" s="90"/>
      <c r="H161" s="89"/>
      <c r="I161" s="119"/>
      <c r="J161" s="119"/>
      <c r="K161" s="119"/>
      <c r="L161" s="119"/>
      <c r="M161" s="119"/>
    </row>
    <row r="162" spans="1:13" ht="20.25" customHeight="1" x14ac:dyDescent="0.25">
      <c r="A162" s="85" t="s">
        <v>207</v>
      </c>
      <c r="B162" s="87"/>
      <c r="C162" s="88"/>
      <c r="D162" s="87"/>
      <c r="E162" s="89"/>
      <c r="F162" s="90"/>
      <c r="G162" s="90"/>
      <c r="H162" s="89"/>
      <c r="I162" s="119"/>
      <c r="J162" s="119"/>
      <c r="K162" s="119"/>
      <c r="L162" s="119"/>
      <c r="M162" s="119"/>
    </row>
    <row r="163" spans="1:13" ht="20.25" customHeight="1" x14ac:dyDescent="0.25">
      <c r="A163" s="85" t="s">
        <v>208</v>
      </c>
      <c r="B163" s="87"/>
      <c r="C163" s="88"/>
      <c r="D163" s="87"/>
      <c r="E163" s="89"/>
      <c r="F163" s="90"/>
      <c r="G163" s="90"/>
      <c r="H163" s="89"/>
      <c r="I163" s="119"/>
      <c r="J163" s="119"/>
      <c r="K163" s="119"/>
      <c r="L163" s="119"/>
      <c r="M163" s="119"/>
    </row>
    <row r="164" spans="1:13" ht="20.25" customHeight="1" x14ac:dyDescent="0.25">
      <c r="A164" s="85" t="s">
        <v>209</v>
      </c>
      <c r="B164" s="87"/>
      <c r="C164" s="88"/>
      <c r="D164" s="87"/>
      <c r="E164" s="89"/>
      <c r="F164" s="90"/>
      <c r="G164" s="90"/>
      <c r="H164" s="89"/>
      <c r="I164" s="119"/>
      <c r="J164" s="119"/>
      <c r="K164" s="119"/>
      <c r="L164" s="119"/>
      <c r="M164" s="119"/>
    </row>
    <row r="165" spans="1:13" ht="20.25" customHeight="1" x14ac:dyDescent="0.25">
      <c r="A165" s="85" t="s">
        <v>210</v>
      </c>
      <c r="B165" s="87"/>
      <c r="C165" s="88"/>
      <c r="D165" s="87"/>
      <c r="E165" s="89"/>
      <c r="F165" s="90"/>
      <c r="G165" s="90"/>
      <c r="H165" s="89"/>
      <c r="I165" s="119"/>
      <c r="J165" s="119"/>
      <c r="K165" s="119"/>
      <c r="L165" s="119"/>
      <c r="M165" s="119"/>
    </row>
    <row r="166" spans="1:13" ht="20.25" customHeight="1" x14ac:dyDescent="0.25">
      <c r="A166" s="85" t="s">
        <v>211</v>
      </c>
      <c r="B166" s="87"/>
      <c r="C166" s="88"/>
      <c r="D166" s="87"/>
      <c r="E166" s="89"/>
      <c r="F166" s="90"/>
      <c r="G166" s="90"/>
      <c r="H166" s="89"/>
      <c r="I166" s="119"/>
      <c r="J166" s="119"/>
      <c r="K166" s="119"/>
      <c r="L166" s="119"/>
      <c r="M166" s="119"/>
    </row>
    <row r="167" spans="1:13" ht="20.25" customHeight="1" x14ac:dyDescent="0.25">
      <c r="A167" s="85" t="s">
        <v>212</v>
      </c>
      <c r="B167" s="87"/>
      <c r="C167" s="88"/>
      <c r="D167" s="87"/>
      <c r="E167" s="89"/>
      <c r="F167" s="90"/>
      <c r="G167" s="90"/>
      <c r="H167" s="89"/>
      <c r="I167" s="119"/>
      <c r="J167" s="119"/>
      <c r="K167" s="119"/>
      <c r="L167" s="119"/>
      <c r="M167" s="119"/>
    </row>
    <row r="168" spans="1:13" ht="20.25" customHeight="1" x14ac:dyDescent="0.25">
      <c r="A168" s="85" t="s">
        <v>213</v>
      </c>
      <c r="B168" s="87"/>
      <c r="C168" s="88"/>
      <c r="D168" s="87"/>
      <c r="E168" s="89"/>
      <c r="F168" s="90"/>
      <c r="G168" s="90"/>
      <c r="H168" s="89"/>
      <c r="I168" s="119"/>
      <c r="J168" s="119"/>
      <c r="K168" s="119"/>
      <c r="L168" s="119"/>
      <c r="M168" s="119"/>
    </row>
    <row r="169" spans="1:13" ht="20.25" customHeight="1" x14ac:dyDescent="0.25">
      <c r="A169" s="85" t="s">
        <v>214</v>
      </c>
      <c r="B169" s="87"/>
      <c r="C169" s="88"/>
      <c r="D169" s="87"/>
      <c r="E169" s="89"/>
      <c r="F169" s="90"/>
      <c r="G169" s="90"/>
      <c r="H169" s="89"/>
      <c r="I169" s="119"/>
      <c r="J169" s="119"/>
      <c r="K169" s="119"/>
      <c r="L169" s="119"/>
      <c r="M169" s="119"/>
    </row>
    <row r="170" spans="1:13" ht="20.25" customHeight="1" x14ac:dyDescent="0.25">
      <c r="A170" s="85" t="s">
        <v>215</v>
      </c>
      <c r="B170" s="87"/>
      <c r="C170" s="88"/>
      <c r="D170" s="87"/>
      <c r="E170" s="89"/>
      <c r="F170" s="90"/>
      <c r="G170" s="90"/>
      <c r="H170" s="89"/>
      <c r="I170" s="119"/>
      <c r="J170" s="119"/>
      <c r="K170" s="119"/>
      <c r="L170" s="119"/>
      <c r="M170" s="119"/>
    </row>
    <row r="171" spans="1:13" ht="20.25" customHeight="1" x14ac:dyDescent="0.25">
      <c r="A171" s="85" t="s">
        <v>216</v>
      </c>
      <c r="B171" s="87"/>
      <c r="C171" s="88"/>
      <c r="D171" s="87"/>
      <c r="E171" s="89"/>
      <c r="F171" s="90"/>
      <c r="G171" s="90"/>
      <c r="H171" s="89"/>
      <c r="I171" s="119"/>
      <c r="J171" s="119"/>
      <c r="K171" s="119"/>
      <c r="L171" s="119"/>
      <c r="M171" s="119"/>
    </row>
    <row r="172" spans="1:13" ht="20.25" customHeight="1" x14ac:dyDescent="0.25">
      <c r="A172" s="85" t="s">
        <v>217</v>
      </c>
      <c r="B172" s="87"/>
      <c r="C172" s="88"/>
      <c r="D172" s="87"/>
      <c r="E172" s="89"/>
      <c r="F172" s="90"/>
      <c r="G172" s="90"/>
      <c r="H172" s="89"/>
      <c r="I172" s="119"/>
      <c r="J172" s="119"/>
      <c r="K172" s="119"/>
      <c r="L172" s="119"/>
      <c r="M172" s="119"/>
    </row>
    <row r="173" spans="1:13" ht="20.25" customHeight="1" x14ac:dyDescent="0.25">
      <c r="A173" s="85" t="s">
        <v>218</v>
      </c>
      <c r="B173" s="87"/>
      <c r="C173" s="88"/>
      <c r="D173" s="87"/>
      <c r="E173" s="89"/>
      <c r="F173" s="90"/>
      <c r="G173" s="90"/>
      <c r="H173" s="89"/>
      <c r="I173" s="119"/>
      <c r="J173" s="119"/>
      <c r="K173" s="119"/>
      <c r="L173" s="119"/>
      <c r="M173" s="119"/>
    </row>
    <row r="174" spans="1:13" ht="20.25" customHeight="1" x14ac:dyDescent="0.25">
      <c r="A174" s="85" t="s">
        <v>219</v>
      </c>
      <c r="B174" s="87"/>
      <c r="C174" s="88"/>
      <c r="D174" s="87"/>
      <c r="E174" s="89"/>
      <c r="F174" s="90"/>
      <c r="G174" s="90"/>
      <c r="H174" s="89"/>
      <c r="I174" s="119"/>
      <c r="J174" s="119"/>
      <c r="K174" s="119"/>
      <c r="L174" s="119"/>
      <c r="M174" s="119"/>
    </row>
    <row r="175" spans="1:13" ht="20.25" customHeight="1" x14ac:dyDescent="0.25">
      <c r="A175" s="85" t="s">
        <v>220</v>
      </c>
      <c r="B175" s="87"/>
      <c r="C175" s="88"/>
      <c r="D175" s="87"/>
      <c r="E175" s="89"/>
      <c r="F175" s="90"/>
      <c r="G175" s="90"/>
      <c r="H175" s="89"/>
      <c r="I175" s="119"/>
      <c r="J175" s="119"/>
      <c r="K175" s="119"/>
      <c r="L175" s="119"/>
      <c r="M175" s="119"/>
    </row>
    <row r="176" spans="1:13" ht="20.25" customHeight="1" x14ac:dyDescent="0.25">
      <c r="A176" s="85" t="s">
        <v>221</v>
      </c>
      <c r="B176" s="87"/>
      <c r="C176" s="88"/>
      <c r="D176" s="87"/>
      <c r="E176" s="89"/>
      <c r="F176" s="90"/>
      <c r="G176" s="90"/>
      <c r="H176" s="89"/>
      <c r="I176" s="119"/>
      <c r="J176" s="119"/>
      <c r="K176" s="119"/>
      <c r="L176" s="119"/>
      <c r="M176" s="119"/>
    </row>
    <row r="177" spans="1:13" ht="20.25" customHeight="1" x14ac:dyDescent="0.25">
      <c r="A177" s="85" t="s">
        <v>222</v>
      </c>
      <c r="B177" s="87"/>
      <c r="C177" s="88"/>
      <c r="D177" s="87"/>
      <c r="E177" s="89"/>
      <c r="F177" s="90"/>
      <c r="G177" s="90"/>
      <c r="H177" s="89"/>
      <c r="I177" s="119"/>
      <c r="J177" s="119"/>
      <c r="K177" s="119"/>
      <c r="L177" s="119"/>
      <c r="M177" s="119"/>
    </row>
    <row r="178" spans="1:13" ht="20.25" customHeight="1" x14ac:dyDescent="0.25">
      <c r="A178" s="85" t="s">
        <v>223</v>
      </c>
      <c r="B178" s="87"/>
      <c r="C178" s="88"/>
      <c r="D178" s="87"/>
      <c r="E178" s="89"/>
      <c r="F178" s="90"/>
      <c r="G178" s="90"/>
      <c r="H178" s="89"/>
      <c r="I178" s="119"/>
      <c r="J178" s="119"/>
      <c r="K178" s="119"/>
      <c r="L178" s="119"/>
      <c r="M178" s="119"/>
    </row>
    <row r="179" spans="1:13" ht="20.25" customHeight="1" x14ac:dyDescent="0.25">
      <c r="A179" s="85" t="s">
        <v>224</v>
      </c>
      <c r="B179" s="87"/>
      <c r="C179" s="88"/>
      <c r="D179" s="87"/>
      <c r="E179" s="89"/>
      <c r="F179" s="90"/>
      <c r="G179" s="90"/>
      <c r="H179" s="89"/>
      <c r="I179" s="119"/>
      <c r="J179" s="119"/>
      <c r="K179" s="119"/>
      <c r="L179" s="119"/>
      <c r="M179" s="119"/>
    </row>
    <row r="180" spans="1:13" ht="20.25" customHeight="1" x14ac:dyDescent="0.25">
      <c r="A180" s="85" t="s">
        <v>225</v>
      </c>
      <c r="B180" s="87"/>
      <c r="C180" s="88"/>
      <c r="D180" s="87"/>
      <c r="E180" s="89"/>
      <c r="F180" s="90"/>
      <c r="G180" s="90"/>
      <c r="H180" s="89"/>
      <c r="I180" s="119"/>
      <c r="J180" s="119"/>
      <c r="K180" s="119"/>
      <c r="L180" s="119"/>
      <c r="M180" s="119"/>
    </row>
    <row r="181" spans="1:13" ht="20.25" customHeight="1" x14ac:dyDescent="0.25">
      <c r="A181" s="85" t="s">
        <v>226</v>
      </c>
      <c r="B181" s="87"/>
      <c r="C181" s="88"/>
      <c r="D181" s="87"/>
      <c r="E181" s="89"/>
      <c r="F181" s="90"/>
      <c r="G181" s="90"/>
      <c r="H181" s="89"/>
      <c r="I181" s="119"/>
      <c r="J181" s="119"/>
      <c r="K181" s="119"/>
      <c r="L181" s="119"/>
      <c r="M181" s="119"/>
    </row>
    <row r="182" spans="1:13" ht="20.25" customHeight="1" x14ac:dyDescent="0.25">
      <c r="A182" s="85" t="s">
        <v>227</v>
      </c>
      <c r="B182" s="87"/>
      <c r="C182" s="88"/>
      <c r="D182" s="87"/>
      <c r="E182" s="89"/>
      <c r="F182" s="90"/>
      <c r="G182" s="90"/>
      <c r="H182" s="89"/>
      <c r="I182" s="119"/>
      <c r="J182" s="119"/>
      <c r="K182" s="119"/>
      <c r="L182" s="119"/>
      <c r="M182" s="119"/>
    </row>
    <row r="183" spans="1:13" ht="20.25" customHeight="1" x14ac:dyDescent="0.25">
      <c r="A183" s="85" t="s">
        <v>228</v>
      </c>
      <c r="B183" s="87"/>
      <c r="C183" s="88"/>
      <c r="D183" s="87"/>
      <c r="E183" s="89"/>
      <c r="F183" s="90"/>
      <c r="G183" s="90"/>
      <c r="H183" s="89"/>
      <c r="I183" s="119"/>
      <c r="J183" s="119"/>
      <c r="K183" s="119"/>
      <c r="L183" s="119"/>
      <c r="M183" s="119"/>
    </row>
    <row r="184" spans="1:13" ht="20.25" customHeight="1" x14ac:dyDescent="0.25">
      <c r="A184" s="85" t="s">
        <v>229</v>
      </c>
      <c r="B184" s="87"/>
      <c r="C184" s="88"/>
      <c r="D184" s="87"/>
      <c r="E184" s="89"/>
      <c r="F184" s="90"/>
      <c r="G184" s="90"/>
      <c r="H184" s="89"/>
      <c r="I184" s="119"/>
      <c r="J184" s="119"/>
      <c r="K184" s="119"/>
      <c r="L184" s="119"/>
      <c r="M184" s="119"/>
    </row>
    <row r="185" spans="1:13" ht="20.25" customHeight="1" x14ac:dyDescent="0.25">
      <c r="A185" s="85" t="s">
        <v>230</v>
      </c>
      <c r="B185" s="87"/>
      <c r="C185" s="88"/>
      <c r="D185" s="87"/>
      <c r="E185" s="89"/>
      <c r="F185" s="90"/>
      <c r="G185" s="90"/>
      <c r="H185" s="89"/>
      <c r="I185" s="119"/>
      <c r="J185" s="119"/>
      <c r="K185" s="119"/>
      <c r="L185" s="119"/>
      <c r="M185" s="119"/>
    </row>
    <row r="186" spans="1:13" ht="20.25" customHeight="1" x14ac:dyDescent="0.25">
      <c r="A186" s="85" t="s">
        <v>231</v>
      </c>
      <c r="B186" s="87"/>
      <c r="C186" s="88"/>
      <c r="D186" s="87"/>
      <c r="E186" s="89"/>
      <c r="F186" s="90"/>
      <c r="G186" s="90"/>
      <c r="H186" s="89"/>
      <c r="I186" s="119"/>
      <c r="J186" s="119"/>
      <c r="K186" s="119"/>
      <c r="L186" s="119"/>
      <c r="M186" s="119"/>
    </row>
    <row r="187" spans="1:13" ht="20.25" customHeight="1" x14ac:dyDescent="0.25">
      <c r="A187" s="85" t="s">
        <v>232</v>
      </c>
      <c r="B187" s="87"/>
      <c r="C187" s="88"/>
      <c r="D187" s="87"/>
      <c r="E187" s="89"/>
      <c r="F187" s="90"/>
      <c r="G187" s="90"/>
      <c r="H187" s="89"/>
      <c r="I187" s="119"/>
      <c r="J187" s="119"/>
      <c r="K187" s="119"/>
      <c r="L187" s="119"/>
      <c r="M187" s="119"/>
    </row>
    <row r="188" spans="1:13" ht="20.25" customHeight="1" x14ac:dyDescent="0.25">
      <c r="A188" s="85" t="s">
        <v>233</v>
      </c>
      <c r="B188" s="87"/>
      <c r="C188" s="88"/>
      <c r="D188" s="87"/>
      <c r="E188" s="89"/>
      <c r="F188" s="90"/>
      <c r="G188" s="90"/>
      <c r="H188" s="89"/>
      <c r="I188" s="119"/>
      <c r="J188" s="119"/>
      <c r="K188" s="119"/>
      <c r="L188" s="119"/>
      <c r="M188" s="119"/>
    </row>
    <row r="189" spans="1:13" ht="20.25" customHeight="1" x14ac:dyDescent="0.25">
      <c r="A189" s="85" t="s">
        <v>234</v>
      </c>
      <c r="B189" s="87"/>
      <c r="C189" s="88"/>
      <c r="D189" s="87"/>
      <c r="E189" s="89"/>
      <c r="F189" s="90"/>
      <c r="G189" s="90"/>
      <c r="H189" s="89"/>
      <c r="I189" s="119"/>
      <c r="J189" s="119"/>
      <c r="K189" s="119"/>
      <c r="L189" s="119"/>
      <c r="M189" s="119"/>
    </row>
    <row r="190" spans="1:13" ht="20.25" customHeight="1" x14ac:dyDescent="0.25">
      <c r="A190" s="85" t="s">
        <v>235</v>
      </c>
      <c r="B190" s="87"/>
      <c r="C190" s="88"/>
      <c r="D190" s="87"/>
      <c r="E190" s="89"/>
      <c r="F190" s="90"/>
      <c r="G190" s="90"/>
      <c r="H190" s="89"/>
      <c r="I190" s="119"/>
      <c r="J190" s="119"/>
      <c r="K190" s="119"/>
      <c r="L190" s="119"/>
      <c r="M190" s="119"/>
    </row>
    <row r="191" spans="1:13" ht="20.25" customHeight="1" x14ac:dyDescent="0.25">
      <c r="A191" s="85" t="s">
        <v>236</v>
      </c>
      <c r="B191" s="87"/>
      <c r="C191" s="88"/>
      <c r="D191" s="87"/>
      <c r="E191" s="89"/>
      <c r="F191" s="90"/>
      <c r="G191" s="90"/>
      <c r="H191" s="89"/>
      <c r="I191" s="119"/>
      <c r="J191" s="119"/>
      <c r="K191" s="119"/>
      <c r="L191" s="119"/>
      <c r="M191" s="119"/>
    </row>
    <row r="192" spans="1:13" ht="20.25" customHeight="1" x14ac:dyDescent="0.25">
      <c r="A192" s="85" t="s">
        <v>237</v>
      </c>
      <c r="B192" s="87"/>
      <c r="C192" s="88"/>
      <c r="D192" s="87"/>
      <c r="E192" s="89"/>
      <c r="F192" s="90"/>
      <c r="G192" s="90"/>
      <c r="H192" s="89"/>
      <c r="I192" s="119"/>
      <c r="J192" s="119"/>
      <c r="K192" s="119"/>
      <c r="L192" s="119"/>
      <c r="M192" s="119"/>
    </row>
    <row r="193" spans="1:13" ht="20.25" customHeight="1" x14ac:dyDescent="0.25">
      <c r="A193" s="85" t="s">
        <v>238</v>
      </c>
      <c r="B193" s="87"/>
      <c r="C193" s="88"/>
      <c r="D193" s="87"/>
      <c r="E193" s="89"/>
      <c r="F193" s="90"/>
      <c r="G193" s="90"/>
      <c r="H193" s="89"/>
      <c r="I193" s="119"/>
      <c r="J193" s="119"/>
      <c r="K193" s="119"/>
      <c r="L193" s="119"/>
      <c r="M193" s="119"/>
    </row>
    <row r="194" spans="1:13" ht="20.25" customHeight="1" x14ac:dyDescent="0.25">
      <c r="A194" s="85" t="s">
        <v>239</v>
      </c>
      <c r="B194" s="87"/>
      <c r="C194" s="88"/>
      <c r="D194" s="87"/>
      <c r="E194" s="89"/>
      <c r="F194" s="90"/>
      <c r="G194" s="90"/>
      <c r="H194" s="89"/>
      <c r="I194" s="119"/>
      <c r="J194" s="119"/>
      <c r="K194" s="119"/>
      <c r="L194" s="119"/>
      <c r="M194" s="119"/>
    </row>
    <row r="195" spans="1:13" ht="20.25" customHeight="1" x14ac:dyDescent="0.25">
      <c r="A195" s="85" t="s">
        <v>240</v>
      </c>
      <c r="B195" s="87"/>
      <c r="C195" s="88"/>
      <c r="D195" s="87"/>
      <c r="E195" s="89"/>
      <c r="F195" s="90"/>
      <c r="G195" s="90"/>
      <c r="H195" s="89"/>
      <c r="I195" s="119"/>
      <c r="J195" s="119"/>
      <c r="K195" s="119"/>
      <c r="L195" s="119"/>
      <c r="M195" s="119"/>
    </row>
    <row r="196" spans="1:13" ht="20.25" customHeight="1" x14ac:dyDescent="0.25">
      <c r="A196" s="85" t="s">
        <v>241</v>
      </c>
      <c r="B196" s="87"/>
      <c r="C196" s="88"/>
      <c r="D196" s="87"/>
      <c r="E196" s="89"/>
      <c r="F196" s="90"/>
      <c r="G196" s="90"/>
      <c r="H196" s="89"/>
      <c r="I196" s="119"/>
      <c r="J196" s="119"/>
      <c r="K196" s="119"/>
      <c r="L196" s="119"/>
      <c r="M196" s="119"/>
    </row>
    <row r="197" spans="1:13" ht="20.25" customHeight="1" x14ac:dyDescent="0.25">
      <c r="A197" s="85" t="s">
        <v>242</v>
      </c>
      <c r="B197" s="87"/>
      <c r="C197" s="88"/>
      <c r="D197" s="87"/>
      <c r="E197" s="89"/>
      <c r="F197" s="90"/>
      <c r="G197" s="90"/>
      <c r="H197" s="89"/>
      <c r="I197" s="119"/>
      <c r="J197" s="119"/>
      <c r="K197" s="119"/>
      <c r="L197" s="119"/>
      <c r="M197" s="119"/>
    </row>
    <row r="198" spans="1:13" ht="20.25" customHeight="1" x14ac:dyDescent="0.25">
      <c r="A198" s="85" t="s">
        <v>243</v>
      </c>
      <c r="B198" s="87"/>
      <c r="C198" s="88"/>
      <c r="D198" s="87"/>
      <c r="E198" s="89"/>
      <c r="F198" s="90"/>
      <c r="G198" s="90"/>
      <c r="H198" s="89"/>
      <c r="I198" s="119"/>
      <c r="J198" s="119"/>
      <c r="K198" s="119"/>
      <c r="L198" s="119"/>
      <c r="M198" s="119"/>
    </row>
    <row r="199" spans="1:13" ht="20.25" customHeight="1" x14ac:dyDescent="0.25">
      <c r="A199" s="85" t="s">
        <v>244</v>
      </c>
      <c r="B199" s="87"/>
      <c r="C199" s="88"/>
      <c r="D199" s="87"/>
      <c r="E199" s="89"/>
      <c r="F199" s="90"/>
      <c r="G199" s="90"/>
      <c r="H199" s="89"/>
      <c r="I199" s="119"/>
      <c r="J199" s="119"/>
      <c r="K199" s="119"/>
      <c r="L199" s="119"/>
      <c r="M199" s="119"/>
    </row>
    <row r="200" spans="1:13" ht="20.25" customHeight="1" x14ac:dyDescent="0.25">
      <c r="A200" s="85" t="s">
        <v>245</v>
      </c>
      <c r="B200" s="87"/>
      <c r="C200" s="88"/>
      <c r="D200" s="87"/>
      <c r="E200" s="89"/>
      <c r="F200" s="90"/>
      <c r="G200" s="90"/>
      <c r="H200" s="89"/>
      <c r="I200" s="119"/>
      <c r="J200" s="119"/>
      <c r="K200" s="119"/>
      <c r="L200" s="119"/>
      <c r="M200" s="119"/>
    </row>
    <row r="201" spans="1:13" ht="20.25" customHeight="1" x14ac:dyDescent="0.25">
      <c r="A201" s="85" t="s">
        <v>246</v>
      </c>
      <c r="B201" s="87"/>
      <c r="C201" s="88"/>
      <c r="D201" s="87"/>
      <c r="E201" s="89"/>
      <c r="F201" s="90"/>
      <c r="G201" s="90"/>
      <c r="H201" s="89"/>
      <c r="I201" s="119"/>
      <c r="J201" s="119"/>
      <c r="K201" s="119"/>
      <c r="L201" s="119"/>
      <c r="M201" s="119"/>
    </row>
    <row r="202" spans="1:13" ht="20.25" customHeight="1" x14ac:dyDescent="0.25">
      <c r="A202" s="85" t="s">
        <v>247</v>
      </c>
      <c r="B202" s="87"/>
      <c r="C202" s="88"/>
      <c r="D202" s="87"/>
      <c r="E202" s="89"/>
      <c r="F202" s="90"/>
      <c r="G202" s="90"/>
      <c r="H202" s="89"/>
      <c r="I202" s="119"/>
      <c r="J202" s="119"/>
      <c r="K202" s="119"/>
      <c r="L202" s="119"/>
      <c r="M202" s="119"/>
    </row>
    <row r="203" spans="1:13" ht="20.25" customHeight="1" x14ac:dyDescent="0.25">
      <c r="A203" s="85" t="s">
        <v>248</v>
      </c>
      <c r="B203" s="87"/>
      <c r="C203" s="88"/>
      <c r="D203" s="87"/>
      <c r="E203" s="89"/>
      <c r="F203" s="90"/>
      <c r="G203" s="90"/>
      <c r="H203" s="89"/>
      <c r="I203" s="119"/>
      <c r="J203" s="119"/>
      <c r="K203" s="119"/>
      <c r="L203" s="119"/>
      <c r="M203" s="119"/>
    </row>
    <row r="204" spans="1:13" ht="20.25" customHeight="1" x14ac:dyDescent="0.25">
      <c r="A204" s="85" t="s">
        <v>249</v>
      </c>
      <c r="B204" s="87"/>
      <c r="C204" s="88"/>
      <c r="D204" s="87"/>
      <c r="E204" s="89"/>
      <c r="F204" s="90"/>
      <c r="G204" s="90"/>
      <c r="H204" s="89"/>
      <c r="I204" s="119"/>
      <c r="J204" s="119"/>
      <c r="K204" s="119"/>
      <c r="L204" s="119"/>
      <c r="M204" s="119"/>
    </row>
    <row r="205" spans="1:13" ht="20.25" customHeight="1" x14ac:dyDescent="0.25">
      <c r="A205" s="85" t="s">
        <v>250</v>
      </c>
      <c r="B205" s="87"/>
      <c r="C205" s="88"/>
      <c r="D205" s="87"/>
      <c r="E205" s="89"/>
      <c r="F205" s="90"/>
      <c r="G205" s="90"/>
      <c r="H205" s="89"/>
      <c r="I205" s="119"/>
      <c r="J205" s="119"/>
      <c r="K205" s="119"/>
      <c r="L205" s="119"/>
      <c r="M205" s="119"/>
    </row>
    <row r="206" spans="1:13" ht="20.25" customHeight="1" x14ac:dyDescent="0.25">
      <c r="A206" s="85" t="s">
        <v>251</v>
      </c>
      <c r="B206" s="87"/>
      <c r="C206" s="88"/>
      <c r="D206" s="87"/>
      <c r="E206" s="89"/>
      <c r="F206" s="90"/>
      <c r="G206" s="90"/>
      <c r="H206" s="89"/>
      <c r="I206" s="119"/>
      <c r="J206" s="119"/>
      <c r="K206" s="119"/>
      <c r="L206" s="119"/>
      <c r="M206" s="119"/>
    </row>
    <row r="207" spans="1:13" ht="20.25" customHeight="1" x14ac:dyDescent="0.25">
      <c r="A207" s="85" t="s">
        <v>252</v>
      </c>
      <c r="B207" s="87"/>
      <c r="C207" s="88"/>
      <c r="D207" s="87"/>
      <c r="E207" s="89"/>
      <c r="F207" s="90"/>
      <c r="G207" s="90"/>
      <c r="H207" s="89"/>
      <c r="I207" s="119"/>
      <c r="J207" s="119"/>
      <c r="K207" s="119"/>
      <c r="L207" s="119"/>
      <c r="M207" s="119"/>
    </row>
    <row r="208" spans="1:13" ht="20.25" customHeight="1" x14ac:dyDescent="0.25">
      <c r="A208" s="85" t="s">
        <v>253</v>
      </c>
      <c r="B208" s="87"/>
      <c r="C208" s="88"/>
      <c r="D208" s="87"/>
      <c r="E208" s="89"/>
      <c r="F208" s="90"/>
      <c r="G208" s="90"/>
      <c r="H208" s="89"/>
      <c r="I208" s="119"/>
      <c r="J208" s="119"/>
      <c r="K208" s="119"/>
      <c r="L208" s="119"/>
      <c r="M208" s="119"/>
    </row>
    <row r="209" spans="1:13" ht="20.25" customHeight="1" x14ac:dyDescent="0.25">
      <c r="A209" s="85" t="s">
        <v>254</v>
      </c>
      <c r="B209" s="87"/>
      <c r="C209" s="88"/>
      <c r="D209" s="87"/>
      <c r="E209" s="89"/>
      <c r="F209" s="90"/>
      <c r="G209" s="90"/>
      <c r="H209" s="89"/>
      <c r="I209" s="119"/>
      <c r="J209" s="119"/>
      <c r="K209" s="119"/>
      <c r="L209" s="119"/>
      <c r="M209" s="119"/>
    </row>
    <row r="210" spans="1:13" ht="20.25" customHeight="1" x14ac:dyDescent="0.25">
      <c r="A210" s="85" t="s">
        <v>255</v>
      </c>
      <c r="B210" s="87"/>
      <c r="C210" s="88"/>
      <c r="D210" s="87"/>
      <c r="E210" s="89"/>
      <c r="F210" s="90"/>
      <c r="G210" s="90"/>
      <c r="H210" s="89"/>
      <c r="I210" s="119"/>
      <c r="J210" s="119"/>
      <c r="K210" s="119"/>
      <c r="L210" s="119"/>
      <c r="M210" s="119"/>
    </row>
    <row r="211" spans="1:13" ht="20.25" customHeight="1" x14ac:dyDescent="0.25">
      <c r="A211" s="85" t="s">
        <v>256</v>
      </c>
      <c r="B211" s="87"/>
      <c r="C211" s="88"/>
      <c r="D211" s="87"/>
      <c r="E211" s="89"/>
      <c r="F211" s="90"/>
      <c r="G211" s="90"/>
      <c r="H211" s="89"/>
      <c r="I211" s="119"/>
      <c r="J211" s="119"/>
      <c r="K211" s="119"/>
      <c r="L211" s="119"/>
      <c r="M211" s="119"/>
    </row>
    <row r="212" spans="1:13" ht="20.25" customHeight="1" x14ac:dyDescent="0.25">
      <c r="A212" s="85" t="s">
        <v>257</v>
      </c>
      <c r="B212" s="87"/>
      <c r="C212" s="88"/>
      <c r="D212" s="87"/>
      <c r="E212" s="89"/>
      <c r="F212" s="90"/>
      <c r="G212" s="90"/>
      <c r="H212" s="89"/>
      <c r="I212" s="119"/>
      <c r="J212" s="119"/>
      <c r="K212" s="119"/>
      <c r="L212" s="119"/>
      <c r="M212" s="119"/>
    </row>
    <row r="213" spans="1:13" ht="20.25" customHeight="1" x14ac:dyDescent="0.25">
      <c r="A213" s="85" t="s">
        <v>258</v>
      </c>
      <c r="B213" s="87"/>
      <c r="C213" s="88"/>
      <c r="D213" s="87"/>
      <c r="E213" s="89"/>
      <c r="F213" s="90"/>
      <c r="G213" s="90"/>
      <c r="H213" s="89"/>
      <c r="I213" s="119"/>
      <c r="J213" s="119"/>
      <c r="K213" s="119"/>
      <c r="L213" s="119"/>
      <c r="M213" s="119"/>
    </row>
    <row r="214" spans="1:13" ht="20.25" customHeight="1" x14ac:dyDescent="0.25">
      <c r="A214" s="85" t="s">
        <v>259</v>
      </c>
      <c r="B214" s="87"/>
      <c r="C214" s="88"/>
      <c r="D214" s="87"/>
      <c r="E214" s="89"/>
      <c r="F214" s="90"/>
      <c r="G214" s="90"/>
      <c r="H214" s="89"/>
      <c r="I214" s="119"/>
      <c r="J214" s="119"/>
      <c r="K214" s="119"/>
      <c r="L214" s="119"/>
      <c r="M214" s="119"/>
    </row>
    <row r="215" spans="1:13" ht="20.25" customHeight="1" x14ac:dyDescent="0.25">
      <c r="A215" s="85" t="s">
        <v>260</v>
      </c>
      <c r="B215" s="87"/>
      <c r="C215" s="88"/>
      <c r="D215" s="87"/>
      <c r="E215" s="89"/>
      <c r="F215" s="90"/>
      <c r="G215" s="90"/>
      <c r="H215" s="89"/>
      <c r="I215" s="119"/>
      <c r="J215" s="119"/>
      <c r="K215" s="119"/>
      <c r="L215" s="119"/>
      <c r="M215" s="119"/>
    </row>
    <row r="216" spans="1:13" ht="20.25" customHeight="1" x14ac:dyDescent="0.25">
      <c r="A216" s="85" t="s">
        <v>261</v>
      </c>
      <c r="B216" s="87"/>
      <c r="C216" s="88"/>
      <c r="D216" s="87"/>
      <c r="E216" s="89"/>
      <c r="F216" s="90"/>
      <c r="G216" s="90"/>
      <c r="H216" s="89"/>
      <c r="I216" s="119"/>
      <c r="J216" s="119"/>
      <c r="K216" s="119"/>
      <c r="L216" s="119"/>
      <c r="M216" s="119"/>
    </row>
    <row r="217" spans="1:13" ht="20.25" customHeight="1" x14ac:dyDescent="0.25">
      <c r="A217" s="85" t="s">
        <v>262</v>
      </c>
      <c r="B217" s="87"/>
      <c r="C217" s="88"/>
      <c r="D217" s="87"/>
      <c r="E217" s="89"/>
      <c r="F217" s="90"/>
      <c r="G217" s="90"/>
      <c r="H217" s="89"/>
      <c r="I217" s="119"/>
      <c r="J217" s="119"/>
      <c r="K217" s="119"/>
      <c r="L217" s="119"/>
      <c r="M217" s="119"/>
    </row>
    <row r="218" spans="1:13" ht="20.25" customHeight="1" x14ac:dyDescent="0.25">
      <c r="A218" s="85" t="s">
        <v>263</v>
      </c>
      <c r="B218" s="87"/>
      <c r="C218" s="88"/>
      <c r="D218" s="87"/>
      <c r="E218" s="89"/>
      <c r="F218" s="90"/>
      <c r="G218" s="90"/>
      <c r="H218" s="89"/>
      <c r="I218" s="119"/>
      <c r="J218" s="119"/>
      <c r="K218" s="119"/>
      <c r="L218" s="119"/>
      <c r="M218" s="119"/>
    </row>
    <row r="219" spans="1:13" ht="20.25" customHeight="1" x14ac:dyDescent="0.25">
      <c r="A219" s="85" t="s">
        <v>264</v>
      </c>
      <c r="B219" s="87"/>
      <c r="C219" s="88"/>
      <c r="D219" s="87"/>
      <c r="E219" s="89"/>
      <c r="F219" s="90"/>
      <c r="G219" s="90"/>
      <c r="H219" s="89"/>
      <c r="I219" s="119"/>
      <c r="J219" s="119"/>
      <c r="K219" s="119"/>
      <c r="L219" s="119"/>
      <c r="M219" s="119"/>
    </row>
  </sheetData>
  <sheetProtection algorithmName="SHA-512" hashValue="F7A3JjbpCtO3INjJelil+VNPlj3FWhAa/mehdKYqbYYfbVggtwlkT8AcrQPV1Mq4z5S28DYn7p4fUxGypqlUEA==" saltValue="Vfr6XT6C2UsR4qYVfWMqZA==" spinCount="100000" sheet="1" objects="1" scenarios="1"/>
  <mergeCells count="8">
    <mergeCell ref="C13:E13"/>
    <mergeCell ref="C14:E14"/>
    <mergeCell ref="C7:E7"/>
    <mergeCell ref="C8:E8"/>
    <mergeCell ref="C9:E9"/>
    <mergeCell ref="C10:E10"/>
    <mergeCell ref="C11:E11"/>
    <mergeCell ref="C12:E12"/>
  </mergeCells>
  <dataValidations count="1">
    <dataValidation operator="equal" allowBlank="1" showInputMessage="1" showErrorMessage="1" sqref="A19:A219" xr:uid="{3E4EE021-17C4-4A22-A653-A3D34D879AC9}"/>
  </dataValidations>
  <hyperlinks>
    <hyperlink ref="H20" r:id="rId1" xr:uid="{4E8A2825-B2A3-400B-8129-A7EB80A0D264}"/>
    <hyperlink ref="C12" r:id="rId2" xr:uid="{74DBE934-5288-4C8A-A820-1944B1CDA4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D78A-877A-4676-B961-E0268AD64412}">
  <sheetPr>
    <pageSetUpPr fitToPage="1"/>
  </sheetPr>
  <dimension ref="B1:G59"/>
  <sheetViews>
    <sheetView showGridLines="0" zoomScale="110" zoomScaleNormal="110" workbookViewId="0">
      <selection activeCell="C6" sqref="C6"/>
    </sheetView>
  </sheetViews>
  <sheetFormatPr baseColWidth="10" defaultColWidth="11.375" defaultRowHeight="13.85" x14ac:dyDescent="0.25"/>
  <cols>
    <col min="1" max="1" width="3.625" style="125" customWidth="1"/>
    <col min="2" max="2" width="5.75" style="125" customWidth="1"/>
    <col min="3" max="3" width="29.375" style="125" customWidth="1"/>
    <col min="4" max="4" width="69.375" style="125" customWidth="1"/>
    <col min="5" max="5" width="7.625" style="125" customWidth="1"/>
    <col min="6" max="6" width="5.75" style="125" customWidth="1"/>
    <col min="7" max="16384" width="11.375" style="125"/>
  </cols>
  <sheetData>
    <row r="1" spans="2:7" ht="15.1" thickBot="1" x14ac:dyDescent="0.3"/>
    <row r="2" spans="2:7" ht="25.45" x14ac:dyDescent="0.25">
      <c r="B2" s="126"/>
      <c r="C2" s="127"/>
      <c r="D2" s="127"/>
      <c r="E2" s="128"/>
    </row>
    <row r="3" spans="2:7" ht="25.65" x14ac:dyDescent="0.2">
      <c r="B3" s="129"/>
      <c r="C3" s="130" t="s">
        <v>308</v>
      </c>
      <c r="E3" s="131"/>
      <c r="G3" s="174" t="s">
        <v>312</v>
      </c>
    </row>
    <row r="4" spans="2:7" ht="43.45" customHeight="1" x14ac:dyDescent="0.25">
      <c r="B4" s="129"/>
      <c r="E4" s="131"/>
    </row>
    <row r="5" spans="2:7" ht="27" customHeight="1" x14ac:dyDescent="0.25">
      <c r="B5" s="129"/>
      <c r="C5" s="132" t="s">
        <v>293</v>
      </c>
      <c r="E5" s="131"/>
    </row>
    <row r="6" spans="2:7" ht="18.7" customHeight="1" x14ac:dyDescent="0.25">
      <c r="B6" s="129"/>
      <c r="C6" s="117" t="s">
        <v>61</v>
      </c>
      <c r="D6" s="133" t="s">
        <v>292</v>
      </c>
      <c r="E6" s="131"/>
    </row>
    <row r="7" spans="2:7" ht="18.7" customHeight="1" x14ac:dyDescent="0.25">
      <c r="B7" s="129"/>
      <c r="E7" s="134"/>
      <c r="F7" s="135"/>
      <c r="G7" s="135"/>
    </row>
    <row r="8" spans="2:7" ht="18.7" customHeight="1" x14ac:dyDescent="0.25">
      <c r="B8" s="129"/>
      <c r="E8" s="134"/>
      <c r="F8" s="135"/>
      <c r="G8" s="135"/>
    </row>
    <row r="9" spans="2:7" ht="18.7" customHeight="1" x14ac:dyDescent="0.25">
      <c r="B9" s="129"/>
      <c r="C9" s="136" t="s">
        <v>286</v>
      </c>
      <c r="D9" s="137" t="str">
        <f>IF(ISBLANK(IF(ISERROR(VLOOKUP($C$6,Paramètres!$A$20:$M$219,2,0)),"",VLOOKUP($C$6,Paramètres!$A$20:$M$219,2,0))),"",IF(ISERROR(VLOOKUP($C$6,Paramètres!$A$20:$M$219,2,0)),"",VLOOKUP($C$6,Paramètres!$A$20:$M$219,2,0)))</f>
        <v>Parfums et Cie SARL</v>
      </c>
      <c r="E9" s="138"/>
      <c r="F9" s="139"/>
      <c r="G9" s="140"/>
    </row>
    <row r="10" spans="2:7" ht="18.7" customHeight="1" x14ac:dyDescent="0.25">
      <c r="B10" s="129"/>
      <c r="C10" s="136" t="s">
        <v>287</v>
      </c>
      <c r="D10" s="116" t="str">
        <f>IF(ISBLANK(IF(ISERROR(VLOOKUP($C$6,Paramètres!$A$20:$M$219,5,0)),"",VLOOKUP($C$6,Paramètres!$A$20:$M$219,5,0))),"",IF(ISERROR(VLOOKUP($C$6,Paramètres!$A$20:$M$219,5,0)),"",VLOOKUP($C$6,Paramètres!$A$20:$M$219,5,0)))</f>
        <v>1 route des Joliettes, 84250 Grans</v>
      </c>
      <c r="E10" s="138"/>
      <c r="F10" s="139"/>
      <c r="G10" s="140"/>
    </row>
    <row r="11" spans="2:7" ht="18.7" customHeight="1" x14ac:dyDescent="0.25">
      <c r="B11" s="129"/>
      <c r="C11" s="136" t="s">
        <v>288</v>
      </c>
      <c r="D11" s="115">
        <f>IF(ISBLANK(IF(ISERROR(VLOOKUP($C$6,Paramètres!$A$20:$M$219,6,0)),"",VLOOKUP($C$6,Paramètres!$A$20:$M$219,6,0))),"",IF(ISERROR(VLOOKUP($C$6,Paramètres!$A$20:$M$219,6,0)),"",VLOOKUP($C$6,Paramètres!$A$20:$M$219,6,0)))</f>
        <v>465897878</v>
      </c>
      <c r="E11" s="141"/>
      <c r="F11" s="142"/>
      <c r="G11" s="135"/>
    </row>
    <row r="12" spans="2:7" ht="18.7" customHeight="1" x14ac:dyDescent="0.25">
      <c r="B12" s="129"/>
      <c r="C12" s="136" t="s">
        <v>289</v>
      </c>
      <c r="D12" s="115">
        <f>IF(ISBLANK(IF(ISERROR(VLOOKUP($C$6,Paramètres!$A$20:$M$219,7,0)),"",VLOOKUP($C$6,Paramètres!$A$20:$M$219,7,0))),"",IF(ISERROR(VLOOKUP($C$6,Paramètres!$A$20:$M$219,7,0)),"",VLOOKUP($C$6,Paramètres!$A$20:$M$219,7,0)))</f>
        <v>660688897</v>
      </c>
      <c r="E12" s="131"/>
    </row>
    <row r="13" spans="2:7" ht="18.7" customHeight="1" x14ac:dyDescent="0.25">
      <c r="B13" s="129"/>
      <c r="C13" s="136" t="s">
        <v>290</v>
      </c>
      <c r="D13" s="116" t="str">
        <f>IF(ISBLANK(IF(ISERROR(VLOOKUP($C$6,Paramètres!$A$20:$M$219,8,0)),"",VLOOKUP($C$6,Paramètres!$A$20:$M$219,8,0))),"",IF(ISERROR(VLOOKUP($C$6,Paramètres!$A$20:$M$219,8,0)),"",VLOOKUP($C$6,Paramètres!$A$20:$M$219,8,0)))</f>
        <v>l.bernais@bernais.com</v>
      </c>
      <c r="E13" s="131"/>
    </row>
    <row r="14" spans="2:7" ht="9.6999999999999993" customHeight="1" x14ac:dyDescent="0.25">
      <c r="B14" s="129"/>
      <c r="C14" s="136"/>
      <c r="E14" s="131"/>
    </row>
    <row r="15" spans="2:7" ht="18.7" customHeight="1" x14ac:dyDescent="0.25">
      <c r="B15" s="129"/>
      <c r="C15" s="136"/>
      <c r="E15" s="131"/>
    </row>
    <row r="16" spans="2:7" ht="18.7" customHeight="1" x14ac:dyDescent="0.25">
      <c r="B16" s="129"/>
      <c r="C16" s="136" t="s">
        <v>291</v>
      </c>
      <c r="D16" s="137" t="str">
        <f>IF(ISBLANK(IF(ISERROR(VLOOKUP($C$6,Paramètres!$A$20:$M$219,4,0)),"",VLOOKUP($C$6,Paramètres!$A$20:$M$219,4,0))),"",IF(ISERROR(VLOOKUP($C$6,Paramètres!$A$20:$M$219,4,0)),"",VLOOKUP($C$6,Paramètres!$A$20:$M$219,4,0)))&amp;" "&amp;IF(ISBLANK(IF(ISERROR(VLOOKUP($C$6,Paramètres!$A$20:$M$219,3,0)),"",VLOOKUP($C$6,Paramètres!$A$20:$M$219,3,0))),"",IF(ISERROR(VLOOKUP($C$6,Paramètres!$A$20:$M$219,3,0)),"",VLOOKUP($C$6,Paramètres!$A$20:$M$219,3,0)))</f>
        <v>Laurent Bernais</v>
      </c>
      <c r="E16" s="131"/>
    </row>
    <row r="17" spans="2:5" ht="18.7" customHeight="1" x14ac:dyDescent="0.25">
      <c r="B17" s="129"/>
      <c r="C17" s="136"/>
      <c r="E17" s="131"/>
    </row>
    <row r="18" spans="2:5" ht="18.7" customHeight="1" x14ac:dyDescent="0.25">
      <c r="B18" s="129"/>
      <c r="C18" s="136" t="s">
        <v>302</v>
      </c>
      <c r="D18" s="125" t="str">
        <f>IF(ISBLANK(IF(ISERROR(VLOOKUP($C$6,Paramètres!$A$20:$M$219,9,0)),"",VLOOKUP($C$6,Paramètres!$A$20:$M$219,9,0))),"",IF(ISERROR(VLOOKUP($C$6,Paramètres!$A$20:$M$219,9,0)),"",VLOOKUP($C$6,Paramètres!$A$20:$M$219,9,0)))</f>
        <v>489 456 455</v>
      </c>
      <c r="E18" s="131"/>
    </row>
    <row r="19" spans="2:5" ht="18.7" customHeight="1" x14ac:dyDescent="0.25">
      <c r="B19" s="129"/>
      <c r="C19" s="136"/>
      <c r="E19" s="131"/>
    </row>
    <row r="20" spans="2:5" ht="29.95" customHeight="1" x14ac:dyDescent="0.25">
      <c r="B20" s="129"/>
      <c r="C20" s="143" t="s">
        <v>303</v>
      </c>
      <c r="D20" s="125" t="str">
        <f>IF(ISBLANK(IF(ISERROR(VLOOKUP($C$6,Paramètres!$A$20:$M$219,10,0)),"",VLOOKUP($C$6,Paramètres!$A$20:$M$219,10,0))),"",IF(ISERROR(VLOOKUP($C$6,Paramètres!$A$20:$M$219,10,0)),"",VLOOKUP($C$6,Paramètres!$A$20:$M$219,10,0)))</f>
        <v>Par téléphone</v>
      </c>
      <c r="E20" s="131"/>
    </row>
    <row r="21" spans="2:5" ht="18.7" customHeight="1" x14ac:dyDescent="0.25">
      <c r="B21" s="129"/>
      <c r="C21" s="136" t="s">
        <v>298</v>
      </c>
      <c r="D21" s="125" t="str">
        <f>IF(ISBLANK(IF(ISERROR(VLOOKUP($C$6,Paramètres!$A$20:$M$219,11,0)),"",VLOOKUP($C$6,Paramètres!$A$20:$M$219,11,0))),"",IF(ISERROR(VLOOKUP($C$6,Paramètres!$A$20:$M$219,11,0)),"",VLOOKUP($C$6,Paramètres!$A$20:$M$219,11,0)))</f>
        <v>Une quinzaine de jours en moyenne</v>
      </c>
      <c r="E21" s="131"/>
    </row>
    <row r="22" spans="2:5" ht="18.7" customHeight="1" x14ac:dyDescent="0.25">
      <c r="B22" s="129"/>
      <c r="C22" s="136" t="s">
        <v>299</v>
      </c>
      <c r="D22" s="125" t="str">
        <f>IF(ISBLANK(IF(ISERROR(VLOOKUP($C$6,Paramètres!$A$20:$M$219,12,0)),"",VLOOKUP($C$6,Paramètres!$A$20:$M$219,12,0))),"",IF(ISERROR(VLOOKUP($C$6,Paramètres!$A$20:$M$219,12,0)),"",VLOOKUP($C$6,Paramètres!$A$20:$M$219,12,0)))</f>
        <v>30 jours fin de mois</v>
      </c>
      <c r="E22" s="131"/>
    </row>
    <row r="23" spans="2:5" ht="18.7" customHeight="1" x14ac:dyDescent="0.25">
      <c r="B23" s="129"/>
      <c r="C23" s="136" t="s">
        <v>300</v>
      </c>
      <c r="D23" s="125" t="str">
        <f>IF(ISBLANK(IF(ISERROR(VLOOKUP($C$6,Paramètres!$A$20:$M$219,13,0)),"",VLOOKUP($C$6,Paramètres!$A$20:$M$219,13,0))),"",IF(ISERROR(VLOOKUP($C$6,Paramètres!$A$20:$M$219,13,0)),"",VLOOKUP($C$6,Paramètres!$A$20:$M$219,13,0)))</f>
        <v>Fournisseur de flacons historique</v>
      </c>
      <c r="E23" s="131"/>
    </row>
    <row r="24" spans="2:5" ht="18.7" customHeight="1" x14ac:dyDescent="0.25">
      <c r="B24" s="129"/>
      <c r="C24" s="136"/>
      <c r="E24" s="131"/>
    </row>
    <row r="25" spans="2:5" ht="18.7" customHeight="1" x14ac:dyDescent="0.25">
      <c r="B25" s="129"/>
      <c r="C25" s="136" t="s">
        <v>309</v>
      </c>
      <c r="D25" s="147"/>
      <c r="E25" s="131"/>
    </row>
    <row r="26" spans="2:5" ht="18.7" customHeight="1" x14ac:dyDescent="0.25">
      <c r="B26" s="129"/>
      <c r="D26" s="148"/>
      <c r="E26" s="131"/>
    </row>
    <row r="27" spans="2:5" x14ac:dyDescent="0.25">
      <c r="B27" s="129"/>
      <c r="D27" s="148"/>
      <c r="E27" s="131"/>
    </row>
    <row r="28" spans="2:5" x14ac:dyDescent="0.25">
      <c r="B28" s="129"/>
      <c r="D28" s="148"/>
      <c r="E28" s="131"/>
    </row>
    <row r="29" spans="2:5" x14ac:dyDescent="0.25">
      <c r="B29" s="129"/>
      <c r="D29" s="148"/>
      <c r="E29" s="131"/>
    </row>
    <row r="30" spans="2:5" x14ac:dyDescent="0.25">
      <c r="B30" s="129"/>
      <c r="D30" s="148"/>
      <c r="E30" s="131"/>
    </row>
    <row r="31" spans="2:5" x14ac:dyDescent="0.25">
      <c r="B31" s="129"/>
      <c r="D31" s="148"/>
      <c r="E31" s="131"/>
    </row>
    <row r="32" spans="2:5" x14ac:dyDescent="0.25">
      <c r="B32" s="129"/>
      <c r="D32" s="148"/>
      <c r="E32" s="131"/>
    </row>
    <row r="33" spans="2:5" x14ac:dyDescent="0.25">
      <c r="B33" s="129"/>
      <c r="D33" s="148"/>
      <c r="E33" s="131"/>
    </row>
    <row r="34" spans="2:5" x14ac:dyDescent="0.25">
      <c r="B34" s="129"/>
      <c r="D34" s="148"/>
      <c r="E34" s="131"/>
    </row>
    <row r="35" spans="2:5" x14ac:dyDescent="0.25">
      <c r="B35" s="129"/>
      <c r="D35" s="148"/>
      <c r="E35" s="131"/>
    </row>
    <row r="36" spans="2:5" x14ac:dyDescent="0.25">
      <c r="B36" s="129"/>
      <c r="D36" s="148"/>
      <c r="E36" s="131"/>
    </row>
    <row r="37" spans="2:5" x14ac:dyDescent="0.25">
      <c r="B37" s="129"/>
      <c r="D37" s="148"/>
      <c r="E37" s="131"/>
    </row>
    <row r="38" spans="2:5" x14ac:dyDescent="0.25">
      <c r="B38" s="129"/>
      <c r="D38" s="148"/>
      <c r="E38" s="131"/>
    </row>
    <row r="39" spans="2:5" x14ac:dyDescent="0.25">
      <c r="B39" s="129"/>
      <c r="D39" s="148"/>
      <c r="E39" s="131"/>
    </row>
    <row r="40" spans="2:5" x14ac:dyDescent="0.25">
      <c r="B40" s="129"/>
      <c r="D40" s="148"/>
      <c r="E40" s="131"/>
    </row>
    <row r="41" spans="2:5" x14ac:dyDescent="0.25">
      <c r="B41" s="129"/>
      <c r="D41" s="148"/>
      <c r="E41" s="131"/>
    </row>
    <row r="42" spans="2:5" x14ac:dyDescent="0.25">
      <c r="B42" s="129"/>
      <c r="D42" s="148"/>
      <c r="E42" s="131"/>
    </row>
    <row r="43" spans="2:5" x14ac:dyDescent="0.25">
      <c r="B43" s="129"/>
      <c r="D43" s="148"/>
      <c r="E43" s="131"/>
    </row>
    <row r="44" spans="2:5" x14ac:dyDescent="0.25">
      <c r="B44" s="129"/>
      <c r="D44" s="148"/>
      <c r="E44" s="131"/>
    </row>
    <row r="45" spans="2:5" x14ac:dyDescent="0.25">
      <c r="B45" s="129"/>
      <c r="D45" s="148"/>
      <c r="E45" s="131"/>
    </row>
    <row r="46" spans="2:5" x14ac:dyDescent="0.25">
      <c r="B46" s="129"/>
      <c r="D46" s="148"/>
      <c r="E46" s="131"/>
    </row>
    <row r="47" spans="2:5" x14ac:dyDescent="0.25">
      <c r="B47" s="129"/>
      <c r="D47" s="148"/>
      <c r="E47" s="131"/>
    </row>
    <row r="48" spans="2:5" x14ac:dyDescent="0.25">
      <c r="B48" s="129"/>
      <c r="D48" s="148"/>
      <c r="E48" s="131"/>
    </row>
    <row r="49" spans="2:5" x14ac:dyDescent="0.25">
      <c r="B49" s="129"/>
      <c r="D49" s="148"/>
      <c r="E49" s="131"/>
    </row>
    <row r="50" spans="2:5" x14ac:dyDescent="0.25">
      <c r="B50" s="129"/>
      <c r="D50" s="148"/>
      <c r="E50" s="131"/>
    </row>
    <row r="51" spans="2:5" x14ac:dyDescent="0.25">
      <c r="B51" s="129"/>
      <c r="D51" s="148"/>
      <c r="E51" s="131"/>
    </row>
    <row r="52" spans="2:5" x14ac:dyDescent="0.25">
      <c r="B52" s="129"/>
      <c r="D52" s="148"/>
      <c r="E52" s="131"/>
    </row>
    <row r="53" spans="2:5" x14ac:dyDescent="0.25">
      <c r="B53" s="129"/>
      <c r="D53" s="148"/>
      <c r="E53" s="131"/>
    </row>
    <row r="54" spans="2:5" x14ac:dyDescent="0.25">
      <c r="B54" s="129"/>
      <c r="D54" s="148"/>
      <c r="E54" s="131"/>
    </row>
    <row r="55" spans="2:5" x14ac:dyDescent="0.25">
      <c r="B55" s="129"/>
      <c r="D55" s="148"/>
      <c r="E55" s="131"/>
    </row>
    <row r="56" spans="2:5" x14ac:dyDescent="0.25">
      <c r="B56" s="129"/>
      <c r="D56" s="149"/>
      <c r="E56" s="131"/>
    </row>
    <row r="57" spans="2:5" x14ac:dyDescent="0.25">
      <c r="B57" s="129"/>
      <c r="E57" s="131"/>
    </row>
    <row r="58" spans="2:5" x14ac:dyDescent="0.25">
      <c r="B58" s="129"/>
      <c r="E58" s="131"/>
    </row>
    <row r="59" spans="2:5" ht="14.55" thickBot="1" x14ac:dyDescent="0.3">
      <c r="B59" s="144"/>
      <c r="C59" s="145"/>
      <c r="D59" s="145"/>
      <c r="E59" s="146"/>
    </row>
  </sheetData>
  <sheetProtection algorithmName="SHA-512" hashValue="w5ASDXPUuG35w8/JYqgoRtodnk3LhhU1fo4YPfRmJnfKyTvX5UP6P/D4RC74d1+ilwrY4oJmu5JhvwawWeehmg==" saltValue="F7o54IjePsZU16STwb6kgA==" spinCount="100000" sheet="1" objects="1" scenarios="1"/>
  <printOptions horizontalCentered="1"/>
  <pageMargins left="0.70866141732283472" right="0.51181102362204722" top="0.55118110236220474" bottom="0.55118110236220474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25368D-55A1-457D-905A-39A21B72468E}">
          <x14:formula1>
            <xm:f>Paramètres!$A$20:$A$219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Z29"/>
  <sheetViews>
    <sheetView showGridLines="0" zoomScale="110" zoomScaleNormal="110" workbookViewId="0">
      <selection activeCell="C5" sqref="C5"/>
    </sheetView>
  </sheetViews>
  <sheetFormatPr baseColWidth="10" defaultRowHeight="14.55" x14ac:dyDescent="0.25"/>
  <cols>
    <col min="1" max="1" width="2.25" customWidth="1"/>
    <col min="2" max="2" width="28.875" bestFit="1" customWidth="1"/>
    <col min="3" max="3" width="73.625" customWidth="1"/>
    <col min="6" max="6" width="13.375" customWidth="1"/>
    <col min="8" max="8" width="2.375" customWidth="1"/>
    <col min="9" max="26" width="11.375" style="113"/>
  </cols>
  <sheetData>
    <row r="1" spans="1:7" ht="26.35" x14ac:dyDescent="0.45">
      <c r="A1" s="1" t="s">
        <v>267</v>
      </c>
    </row>
    <row r="3" spans="1:7" ht="15.75" x14ac:dyDescent="0.25">
      <c r="B3" s="8" t="s">
        <v>6</v>
      </c>
    </row>
    <row r="4" spans="1:7" ht="15.75" x14ac:dyDescent="0.25">
      <c r="B4" s="8"/>
    </row>
    <row r="5" spans="1:7" x14ac:dyDescent="0.25">
      <c r="B5" s="17" t="s">
        <v>272</v>
      </c>
      <c r="C5" s="21" t="s">
        <v>61</v>
      </c>
      <c r="E5" s="174" t="s">
        <v>312</v>
      </c>
    </row>
    <row r="6" spans="1:7" ht="14.2" customHeight="1" x14ac:dyDescent="0.25">
      <c r="C6" s="106" t="str">
        <f>IF(ISERROR(VLOOKUP(C5,Paramètres!$A$20:$M$219,2,0)),"",VLOOKUP(C5,Paramètres!$A$20:$M$219,2,0))</f>
        <v>Parfums et Cie SARL</v>
      </c>
      <c r="G6" s="110"/>
    </row>
    <row r="7" spans="1:7" ht="7.45" customHeight="1" x14ac:dyDescent="0.25">
      <c r="G7" s="110"/>
    </row>
    <row r="8" spans="1:7" ht="15.1" customHeight="1" x14ac:dyDescent="0.25">
      <c r="B8" s="17" t="s">
        <v>46</v>
      </c>
      <c r="C8" s="21" t="s">
        <v>48</v>
      </c>
      <c r="G8" s="110"/>
    </row>
    <row r="9" spans="1:7" ht="15.1" customHeight="1" x14ac:dyDescent="0.25">
      <c r="G9" s="110"/>
    </row>
    <row r="10" spans="1:7" ht="15.1" customHeight="1" x14ac:dyDescent="0.25">
      <c r="B10" s="17" t="s">
        <v>47</v>
      </c>
      <c r="C10" s="22">
        <v>44531</v>
      </c>
      <c r="G10" s="110"/>
    </row>
    <row r="11" spans="1:7" ht="15.1" customHeight="1" x14ac:dyDescent="0.25">
      <c r="B11" s="17"/>
      <c r="C11" s="111"/>
      <c r="G11" s="110"/>
    </row>
    <row r="12" spans="1:7" ht="15.1" customHeight="1" x14ac:dyDescent="0.25">
      <c r="B12" s="17" t="s">
        <v>281</v>
      </c>
      <c r="C12" s="22">
        <v>44550</v>
      </c>
      <c r="G12" s="110"/>
    </row>
    <row r="13" spans="1:7" ht="15.1" customHeight="1" x14ac:dyDescent="0.25">
      <c r="B13" s="17"/>
      <c r="C13" s="111"/>
      <c r="G13" s="110"/>
    </row>
    <row r="14" spans="1:7" ht="15.1" customHeight="1" x14ac:dyDescent="0.25">
      <c r="B14" s="17" t="s">
        <v>283</v>
      </c>
      <c r="C14" s="124" t="str">
        <f>IF(ISBLANK(IF(ISERROR(VLOOKUP($C$5,Paramètres!$A$20:$M$219,12,0)),"",VLOOKUP($C$5,Paramètres!$A$20:$M$219,12,0))),"",IF(ISERROR(VLOOKUP($C$5,Paramètres!$A$20:$M$219,12,0)),"",VLOOKUP($C$5,Paramètres!$A$20:$M$219,12,0)))</f>
        <v>30 jours fin de mois</v>
      </c>
      <c r="G14" s="110"/>
    </row>
    <row r="15" spans="1:7" ht="15.1" x14ac:dyDescent="0.25">
      <c r="B15" s="11"/>
      <c r="C15" s="11"/>
      <c r="G15" s="110"/>
    </row>
    <row r="16" spans="1:7" ht="15.1" x14ac:dyDescent="0.25">
      <c r="B16" s="12" t="s">
        <v>44</v>
      </c>
      <c r="C16" s="11"/>
    </row>
    <row r="17" spans="2:8" ht="27.7" customHeight="1" x14ac:dyDescent="0.25">
      <c r="D17" s="16" t="s">
        <v>8</v>
      </c>
      <c r="E17" s="16" t="s">
        <v>9</v>
      </c>
      <c r="F17" s="16" t="s">
        <v>10</v>
      </c>
      <c r="G17" s="67" t="s">
        <v>33</v>
      </c>
    </row>
    <row r="18" spans="2:8" ht="39.85" customHeight="1" x14ac:dyDescent="0.25">
      <c r="B18" s="9" t="s">
        <v>11</v>
      </c>
      <c r="C18" s="10" t="s">
        <v>276</v>
      </c>
      <c r="D18" s="14">
        <v>5000</v>
      </c>
      <c r="E18" s="14">
        <v>0.9</v>
      </c>
      <c r="F18" s="15">
        <f>IF(D18*E18=0,"",D18*E18)</f>
        <v>4500</v>
      </c>
      <c r="G18" s="13">
        <v>0.2</v>
      </c>
      <c r="H18" s="12"/>
    </row>
    <row r="19" spans="2:8" ht="39.85" customHeight="1" x14ac:dyDescent="0.25">
      <c r="B19" s="9" t="s">
        <v>12</v>
      </c>
      <c r="C19" s="10" t="s">
        <v>277</v>
      </c>
      <c r="D19" s="14">
        <v>5000</v>
      </c>
      <c r="E19" s="14">
        <v>0.8</v>
      </c>
      <c r="F19" s="15">
        <f>IF(D19*E19=0,"",D19*E19)</f>
        <v>4000</v>
      </c>
      <c r="G19" s="13">
        <v>0.2</v>
      </c>
    </row>
    <row r="20" spans="2:8" ht="39.85" customHeight="1" x14ac:dyDescent="0.25">
      <c r="B20" s="9" t="s">
        <v>13</v>
      </c>
      <c r="C20" s="10" t="s">
        <v>278</v>
      </c>
      <c r="D20" s="14">
        <v>10000</v>
      </c>
      <c r="E20" s="14">
        <v>0.45</v>
      </c>
      <c r="F20" s="15">
        <f t="shared" ref="F20:F28" si="0">IF(D20*E20=0,"",D20*E20)</f>
        <v>4500</v>
      </c>
      <c r="G20" s="13">
        <v>0.2</v>
      </c>
    </row>
    <row r="21" spans="2:8" ht="39.85" customHeight="1" x14ac:dyDescent="0.25">
      <c r="B21" s="9" t="s">
        <v>14</v>
      </c>
      <c r="C21" s="10"/>
      <c r="D21" s="14"/>
      <c r="E21" s="14"/>
      <c r="F21" s="15" t="str">
        <f t="shared" si="0"/>
        <v/>
      </c>
      <c r="G21" s="13"/>
    </row>
    <row r="22" spans="2:8" ht="39.85" customHeight="1" x14ac:dyDescent="0.25">
      <c r="B22" s="9" t="s">
        <v>15</v>
      </c>
      <c r="C22" s="10"/>
      <c r="D22" s="14"/>
      <c r="E22" s="14"/>
      <c r="F22" s="15" t="str">
        <f t="shared" si="0"/>
        <v/>
      </c>
      <c r="G22" s="13"/>
    </row>
    <row r="23" spans="2:8" ht="39.85" customHeight="1" x14ac:dyDescent="0.25">
      <c r="B23" s="9" t="s">
        <v>16</v>
      </c>
      <c r="C23" s="10"/>
      <c r="D23" s="14"/>
      <c r="E23" s="14"/>
      <c r="F23" s="15" t="str">
        <f t="shared" si="0"/>
        <v/>
      </c>
      <c r="G23" s="13"/>
    </row>
    <row r="24" spans="2:8" ht="39.85" customHeight="1" x14ac:dyDescent="0.25">
      <c r="B24" s="9" t="s">
        <v>17</v>
      </c>
      <c r="C24" s="10"/>
      <c r="D24" s="14"/>
      <c r="E24" s="14"/>
      <c r="F24" s="15" t="str">
        <f t="shared" si="0"/>
        <v/>
      </c>
      <c r="G24" s="13"/>
    </row>
    <row r="25" spans="2:8" ht="39.85" customHeight="1" x14ac:dyDescent="0.25">
      <c r="B25" s="9" t="s">
        <v>18</v>
      </c>
      <c r="C25" s="10"/>
      <c r="D25" s="14"/>
      <c r="E25" s="14"/>
      <c r="F25" s="15" t="str">
        <f t="shared" si="0"/>
        <v/>
      </c>
      <c r="G25" s="13"/>
    </row>
    <row r="26" spans="2:8" ht="39.85" customHeight="1" x14ac:dyDescent="0.25">
      <c r="B26" s="9" t="s">
        <v>19</v>
      </c>
      <c r="C26" s="10"/>
      <c r="D26" s="14"/>
      <c r="E26" s="14"/>
      <c r="F26" s="15" t="str">
        <f t="shared" si="0"/>
        <v/>
      </c>
      <c r="G26" s="13"/>
    </row>
    <row r="27" spans="2:8" ht="39.85" customHeight="1" x14ac:dyDescent="0.25">
      <c r="B27" s="9" t="s">
        <v>20</v>
      </c>
      <c r="C27" s="10"/>
      <c r="D27" s="14"/>
      <c r="E27" s="14"/>
      <c r="F27" s="15" t="str">
        <f t="shared" si="0"/>
        <v/>
      </c>
      <c r="G27" s="13"/>
    </row>
    <row r="28" spans="2:8" ht="39.85" customHeight="1" x14ac:dyDescent="0.25">
      <c r="B28" s="9" t="s">
        <v>21</v>
      </c>
      <c r="C28" s="10"/>
      <c r="D28" s="14"/>
      <c r="E28" s="14"/>
      <c r="F28" s="15" t="str">
        <f t="shared" si="0"/>
        <v/>
      </c>
      <c r="G28" s="13"/>
    </row>
    <row r="29" spans="2:8" ht="26.35" customHeight="1" x14ac:dyDescent="0.25">
      <c r="F29" s="107">
        <f>IF(SUM(F18:F28)=0,"",SUM(F18:F28))</f>
        <v>13000</v>
      </c>
    </row>
  </sheetData>
  <sheetProtection algorithmName="SHA-512" hashValue="DyE8koPkPmMZd4xi51OZclM52LvY97zqU1ZvMpXiwma9ZjUOWLrYdugODpzZOU2LtqwXmXYy3a0Yxdx7ncJzLw==" saltValue="UmtgeptLddu4w9hzxcA+Gw==" spinCount="100000" sheet="1" objects="1" scenarios="1"/>
  <dataValidations count="1">
    <dataValidation type="date" allowBlank="1" showInputMessage="1" showErrorMessage="1" sqref="C10:C13" xr:uid="{25DA608A-FB1A-442C-89FE-430BB61F9D3D}">
      <formula1>1</formula1>
      <formula2>2921942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99E51C-8252-436A-ACE9-31722A07680B}">
          <x14:formula1>
            <xm:f>Paramètres!$G$11:$G$14</xm:f>
          </x14:formula1>
          <xm:sqref>G18:G28</xm:sqref>
        </x14:dataValidation>
        <x14:dataValidation type="list" allowBlank="1" showInputMessage="1" showErrorMessage="1" xr:uid="{24207587-A533-4F59-A2F9-431383722E52}">
          <x14:formula1>
            <xm:f>Paramètres!$A$20:$A$219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M45"/>
  <sheetViews>
    <sheetView showGridLines="0" workbookViewId="0">
      <selection activeCell="C23" sqref="C23:E23"/>
    </sheetView>
  </sheetViews>
  <sheetFormatPr baseColWidth="10" defaultRowHeight="14.55" x14ac:dyDescent="0.25"/>
  <cols>
    <col min="1" max="1" width="2.375" style="2" customWidth="1"/>
    <col min="2" max="2" width="2.125" style="2" customWidth="1"/>
    <col min="3" max="3" width="13.75" style="2" customWidth="1"/>
    <col min="4" max="4" width="39.625" style="2" customWidth="1"/>
    <col min="5" max="5" width="13.125" style="2" customWidth="1"/>
    <col min="6" max="6" width="12.875" style="2" customWidth="1"/>
    <col min="7" max="9" width="14" style="2" customWidth="1"/>
    <col min="10" max="10" width="2.125" style="2" customWidth="1"/>
    <col min="11" max="11" width="2.625" style="2" customWidth="1"/>
  </cols>
  <sheetData>
    <row r="1" spans="2:13" ht="10.6" customHeight="1" thickBot="1" x14ac:dyDescent="0.3"/>
    <row r="2" spans="2:13" ht="15.75" thickTop="1" x14ac:dyDescent="0.25">
      <c r="B2" s="37"/>
      <c r="C2" s="38"/>
      <c r="D2" s="38"/>
      <c r="E2" s="38"/>
      <c r="F2" s="38"/>
      <c r="G2" s="38"/>
      <c r="H2" s="38"/>
      <c r="I2" s="38"/>
      <c r="J2" s="39"/>
    </row>
    <row r="3" spans="2:13" ht="15.75" customHeight="1" x14ac:dyDescent="0.3">
      <c r="B3" s="40"/>
      <c r="C3" s="157" t="str">
        <f>IF(ISBLANK(Paramètres!C8),"",Paramètres!C8)</f>
        <v>Les soins d'Antan</v>
      </c>
      <c r="D3" s="157"/>
      <c r="F3" s="160" t="str">
        <f>IF(ISBLANK(Paramètres!C7),"",Paramètres!C7)</f>
        <v>Dubard cosmétiques SAS</v>
      </c>
      <c r="G3" s="160"/>
      <c r="H3" s="160"/>
      <c r="I3" s="160"/>
      <c r="J3" s="41"/>
      <c r="M3" s="80" t="s">
        <v>41</v>
      </c>
    </row>
    <row r="4" spans="2:13" ht="15.75" customHeight="1" x14ac:dyDescent="0.3">
      <c r="B4" s="40"/>
      <c r="C4" s="157"/>
      <c r="D4" s="157"/>
      <c r="F4" s="161" t="str">
        <f>IF(ISBLANK(Paramètres!C9),"",Paramètres!C9)</f>
        <v>1 côte du Touron</v>
      </c>
      <c r="G4" s="161"/>
      <c r="H4" s="161"/>
      <c r="I4" s="161"/>
      <c r="J4" s="41"/>
      <c r="M4" s="76" t="s">
        <v>49</v>
      </c>
    </row>
    <row r="5" spans="2:13" ht="15.75" customHeight="1" x14ac:dyDescent="0.3">
      <c r="B5" s="40"/>
      <c r="C5" s="157"/>
      <c r="D5" s="157"/>
      <c r="F5" s="161" t="str">
        <f>IF(ISBLANK(Paramètres!C10),"",Paramètres!C10)</f>
        <v>01120 La Perche Ferté</v>
      </c>
      <c r="G5" s="161"/>
      <c r="H5" s="161"/>
      <c r="I5" s="161"/>
      <c r="J5" s="41"/>
      <c r="M5" s="76"/>
    </row>
    <row r="6" spans="2:13" ht="15.75" customHeight="1" x14ac:dyDescent="0.3">
      <c r="B6" s="40"/>
      <c r="C6" s="157"/>
      <c r="D6" s="157"/>
      <c r="F6" s="159">
        <f>IF(ISBLANK(Paramètres!C11),"",Paramètres!C11)</f>
        <v>545454545</v>
      </c>
      <c r="G6" s="159"/>
      <c r="H6" s="159"/>
      <c r="I6" s="159"/>
      <c r="J6" s="41"/>
      <c r="M6" s="76" t="s">
        <v>50</v>
      </c>
    </row>
    <row r="7" spans="2:13" ht="15.75" customHeight="1" thickBot="1" x14ac:dyDescent="0.3">
      <c r="B7" s="40"/>
      <c r="C7" s="158"/>
      <c r="D7" s="158"/>
      <c r="F7" s="162" t="str">
        <f>IF(ISBLANK(Paramètres!C12),"",Paramètres!C12)</f>
        <v>contact@dubard.com</v>
      </c>
      <c r="G7" s="162"/>
      <c r="H7" s="162"/>
      <c r="I7" s="162"/>
      <c r="J7" s="41"/>
    </row>
    <row r="8" spans="2:13" ht="15.75" customHeight="1" thickTop="1" x14ac:dyDescent="0.25">
      <c r="B8" s="40"/>
      <c r="C8" s="19"/>
      <c r="D8" s="19"/>
      <c r="F8" s="162" t="str">
        <f>"Siret : "&amp;IF(ISBLANK(Paramètres!C13),"",Paramètres!C13)</f>
        <v>Siret : 452 452 452 00014</v>
      </c>
      <c r="G8" s="162"/>
      <c r="H8" s="162"/>
      <c r="I8" s="162"/>
      <c r="J8" s="41"/>
    </row>
    <row r="9" spans="2:13" ht="31.5" x14ac:dyDescent="0.25">
      <c r="B9" s="40"/>
      <c r="C9" s="163" t="s">
        <v>53</v>
      </c>
      <c r="D9" s="163"/>
      <c r="F9" s="156" t="str">
        <f>"TVA intracomm : "&amp;IF(ISBLANK(Paramètres!C14),"",Paramètres!C14)</f>
        <v>TVA intracomm : FR854212521255</v>
      </c>
      <c r="G9" s="156"/>
      <c r="H9" s="156"/>
      <c r="I9" s="156"/>
      <c r="J9" s="41"/>
    </row>
    <row r="10" spans="2:13" ht="31.15" x14ac:dyDescent="0.5">
      <c r="B10" s="40"/>
      <c r="C10" s="108" t="s">
        <v>54</v>
      </c>
      <c r="D10" s="109" t="str">
        <f>IF(ISBLANK('Création bon de commande'!C8),"",'Création bon de commande'!C8)</f>
        <v>CC-0021</v>
      </c>
      <c r="E10" s="42"/>
      <c r="F10" s="81" t="s">
        <v>55</v>
      </c>
      <c r="H10" s="43"/>
      <c r="I10" s="44"/>
      <c r="J10" s="45"/>
      <c r="K10" s="3"/>
    </row>
    <row r="11" spans="2:13" ht="15.75" customHeight="1" x14ac:dyDescent="0.4">
      <c r="B11" s="40"/>
      <c r="E11" s="154" t="str">
        <f>IF(ISBLANK(IF(ISERROR(VLOOKUP('Création bon de commande'!$C$5,Paramètres!$A$20:$M$219,2,0)),"",VLOOKUP('Création bon de commande'!$C$5,Paramètres!$A$20:$M$219,2,0))),"",IF(ISERROR(VLOOKUP('Création bon de commande'!$C$5,Paramètres!$A$20:$M$219,2,0)),"",VLOOKUP('Création bon de commande'!$C$5,Paramètres!$A$20:$M$219,2,0)))</f>
        <v>Parfums et Cie SARL</v>
      </c>
      <c r="F11" s="154"/>
      <c r="G11" s="154"/>
      <c r="H11" s="154"/>
      <c r="I11" s="3"/>
      <c r="J11" s="45"/>
      <c r="K11" s="3"/>
    </row>
    <row r="12" spans="2:13" ht="15.75" customHeight="1" x14ac:dyDescent="0.25">
      <c r="B12" s="40"/>
      <c r="C12" s="169">
        <f>IF(ISBLANK('Création bon de commande'!C10),"",'Création bon de commande'!C10)</f>
        <v>44531</v>
      </c>
      <c r="D12" s="169"/>
      <c r="E12" s="154" t="str">
        <f>IF(ISBLANK(IF(ISERROR(VLOOKUP('Création bon de commande'!$C$5,Paramètres!$A$20:$M$219,5,0)),"",VLOOKUP('Création bon de commande'!$C$5,Paramètres!$A$20:$M$219,5,0))),"",IF(ISERROR(VLOOKUP('Création bon de commande'!$C$5,Paramètres!$A$20:$M$219,5,0)),"",VLOOKUP('Création bon de commande'!$C$5,Paramètres!$A$20:$M$219,5,0)))</f>
        <v>1 route des Joliettes, 84250 Grans</v>
      </c>
      <c r="F12" s="154"/>
      <c r="G12" s="154"/>
      <c r="H12" s="154"/>
      <c r="J12" s="41"/>
    </row>
    <row r="13" spans="2:13" ht="15.75" customHeight="1" x14ac:dyDescent="0.25">
      <c r="B13" s="40"/>
      <c r="E13" s="155">
        <f>IF(ISBLANK(IF(ISERROR(VLOOKUP('Création bon de commande'!$C$5,Paramètres!$A$20:$M$219,6,0)),"",VLOOKUP('Création bon de commande'!$C$5,Paramètres!$A$20:$M$219,6,0))),"",IF(ISERROR(VLOOKUP('Création bon de commande'!$C$5,Paramètres!$A$20:$M$219,6,0)),"",VLOOKUP('Création bon de commande'!$C$5,Paramètres!$A$20:$M$219,6,0)))</f>
        <v>465897878</v>
      </c>
      <c r="F13" s="155"/>
      <c r="G13" s="155"/>
      <c r="H13" s="155"/>
      <c r="J13" s="41"/>
    </row>
    <row r="14" spans="2:13" ht="15.75" customHeight="1" x14ac:dyDescent="0.3">
      <c r="B14" s="40"/>
      <c r="C14" s="35"/>
      <c r="D14" s="170"/>
      <c r="E14" s="155">
        <f>IF(ISBLANK(IF(ISERROR(VLOOKUP('Création bon de commande'!$C$5,Paramètres!$A$20:$M$219,7,0)),"",VLOOKUP('Création bon de commande'!$C$5,Paramètres!$A$20:$M$219,7,0))),"",IF(ISERROR(VLOOKUP('Création bon de commande'!$C$5,Paramètres!$A$20:$M$219,7,0)),"",VLOOKUP('Création bon de commande'!$C$5,Paramètres!$A$20:$M$219,7,0)))</f>
        <v>660688897</v>
      </c>
      <c r="F14" s="155"/>
      <c r="G14" s="155"/>
      <c r="H14" s="155"/>
      <c r="J14" s="41"/>
    </row>
    <row r="15" spans="2:13" ht="15.75" customHeight="1" x14ac:dyDescent="0.3">
      <c r="B15" s="40"/>
      <c r="C15" s="18"/>
      <c r="D15" s="170"/>
      <c r="E15" s="154" t="str">
        <f>IF(ISBLANK(IF(ISERROR(VLOOKUP('Création bon de commande'!$C$5,Paramètres!$A$20:$M$219,8,0)),"",VLOOKUP('Création bon de commande'!$C$5,Paramètres!$A$20:$M$219,8,0))),"",IF(ISERROR(VLOOKUP('Création bon de commande'!$C$5,Paramètres!$A$20:$M$219,8,0)),"",VLOOKUP('Création bon de commande'!$C$5,Paramètres!$A$20:$M$219,8,0)))</f>
        <v>l.bernais@bernais.com</v>
      </c>
      <c r="F15" s="154"/>
      <c r="G15" s="154"/>
      <c r="H15" s="154"/>
      <c r="I15" s="18"/>
      <c r="J15" s="41"/>
    </row>
    <row r="16" spans="2:13" ht="15.75" customHeight="1" thickBot="1" x14ac:dyDescent="0.35">
      <c r="B16" s="40"/>
      <c r="C16" s="36"/>
      <c r="D16" s="171"/>
      <c r="E16" s="20"/>
      <c r="F16" s="18"/>
      <c r="G16" s="18"/>
      <c r="H16" s="18"/>
      <c r="I16" s="18"/>
      <c r="J16" s="41"/>
    </row>
    <row r="17" spans="1:10" ht="15.75" customHeight="1" thickTop="1" x14ac:dyDescent="0.25">
      <c r="B17" s="40"/>
      <c r="C17" s="30"/>
      <c r="D17" s="18"/>
      <c r="E17" s="20"/>
      <c r="F17" s="18"/>
      <c r="G17" s="18"/>
      <c r="H17" s="18"/>
      <c r="I17" s="18"/>
      <c r="J17" s="41"/>
    </row>
    <row r="18" spans="1:10" ht="24.1" customHeight="1" x14ac:dyDescent="0.25">
      <c r="B18" s="40"/>
      <c r="C18" s="167" t="s">
        <v>279</v>
      </c>
      <c r="D18" s="168"/>
      <c r="E18" s="25"/>
      <c r="F18" s="23" t="s">
        <v>25</v>
      </c>
      <c r="G18" s="23" t="s">
        <v>26</v>
      </c>
      <c r="H18" s="23" t="s">
        <v>27</v>
      </c>
      <c r="I18" s="62" t="s">
        <v>37</v>
      </c>
      <c r="J18" s="41"/>
    </row>
    <row r="19" spans="1:10" ht="9.6999999999999993" customHeight="1" x14ac:dyDescent="0.25">
      <c r="B19" s="40"/>
      <c r="C19" s="4"/>
      <c r="D19" s="4"/>
      <c r="E19" s="5"/>
      <c r="F19" s="6"/>
      <c r="G19" s="6"/>
      <c r="H19" s="4"/>
      <c r="I19" s="4"/>
      <c r="J19" s="41"/>
    </row>
    <row r="20" spans="1:10" ht="48.85" customHeight="1" x14ac:dyDescent="0.25">
      <c r="A20" s="7">
        <v>5</v>
      </c>
      <c r="B20" s="40"/>
      <c r="C20" s="165" t="str">
        <f>IF(ISBLANK('Création bon de commande'!C18),"",'Création bon de commande'!C18)</f>
        <v xml:space="preserve">Flacons 100 ml - type cirus </v>
      </c>
      <c r="D20" s="166"/>
      <c r="E20" s="166"/>
      <c r="F20" s="26">
        <f>IF(ISBLANK('Création bon de commande'!D18),"",'Création bon de commande'!D18)</f>
        <v>5000</v>
      </c>
      <c r="G20" s="26">
        <f>IF(ISBLANK('Création bon de commande'!E18),"",'Création bon de commande'!E18)</f>
        <v>0.9</v>
      </c>
      <c r="H20" s="26">
        <f>IF(ISBLANK('Création bon de commande'!F18),"",'Création bon de commande'!F18)</f>
        <v>4500</v>
      </c>
      <c r="I20" s="63">
        <f>IF(ISBLANK('Création bon de commande'!G18),"",'Création bon de commande'!G18)</f>
        <v>0.2</v>
      </c>
      <c r="J20" s="41"/>
    </row>
    <row r="21" spans="1:10" ht="48.85" customHeight="1" x14ac:dyDescent="0.25">
      <c r="A21" s="7"/>
      <c r="B21" s="40"/>
      <c r="C21" s="165" t="str">
        <f>IF(ISBLANK('Création bon de commande'!C19),"",'Création bon de commande'!C19)</f>
        <v>Flacons 50 ml - type zéphir</v>
      </c>
      <c r="D21" s="166"/>
      <c r="E21" s="166"/>
      <c r="F21" s="26">
        <f>IF(ISBLANK('Création bon de commande'!D19),"",'Création bon de commande'!D19)</f>
        <v>5000</v>
      </c>
      <c r="G21" s="26">
        <f>IF(ISBLANK('Création bon de commande'!E19),"",'Création bon de commande'!E19)</f>
        <v>0.8</v>
      </c>
      <c r="H21" s="26">
        <f>IF(ISBLANK('Création bon de commande'!F19),"",'Création bon de commande'!F19)</f>
        <v>4000</v>
      </c>
      <c r="I21" s="63">
        <f>IF(ISBLANK('Création bon de commande'!G19),"",'Création bon de commande'!G19)</f>
        <v>0.2</v>
      </c>
      <c r="J21" s="41"/>
    </row>
    <row r="22" spans="1:10" ht="48.85" customHeight="1" x14ac:dyDescent="0.25">
      <c r="A22" s="7"/>
      <c r="B22" s="40"/>
      <c r="C22" s="165" t="str">
        <f>IF(ISBLANK('Création bon de commande'!C20),"",'Création bon de commande'!C20)</f>
        <v>Pompes flacons 1 ml</v>
      </c>
      <c r="D22" s="166"/>
      <c r="E22" s="166"/>
      <c r="F22" s="26">
        <f>IF(ISBLANK('Création bon de commande'!D20),"",'Création bon de commande'!D20)</f>
        <v>10000</v>
      </c>
      <c r="G22" s="26">
        <f>IF(ISBLANK('Création bon de commande'!E20),"",'Création bon de commande'!E20)</f>
        <v>0.45</v>
      </c>
      <c r="H22" s="26">
        <f>IF(ISBLANK('Création bon de commande'!F20),"",'Création bon de commande'!F20)</f>
        <v>4500</v>
      </c>
      <c r="I22" s="63">
        <f>IF(ISBLANK('Création bon de commande'!G20),"",'Création bon de commande'!G20)</f>
        <v>0.2</v>
      </c>
      <c r="J22" s="41"/>
    </row>
    <row r="23" spans="1:10" ht="48.85" customHeight="1" x14ac:dyDescent="0.25">
      <c r="A23" s="7"/>
      <c r="B23" s="40"/>
      <c r="C23" s="165" t="str">
        <f>IF(ISBLANK('Création bon de commande'!C21),"",'Création bon de commande'!C21)</f>
        <v/>
      </c>
      <c r="D23" s="166"/>
      <c r="E23" s="166"/>
      <c r="F23" s="26" t="str">
        <f>IF(ISBLANK('Création bon de commande'!D21),"",'Création bon de commande'!D21)</f>
        <v/>
      </c>
      <c r="G23" s="26" t="str">
        <f>IF(ISBLANK('Création bon de commande'!E21),"",'Création bon de commande'!E21)</f>
        <v/>
      </c>
      <c r="H23" s="26" t="str">
        <f>IF(ISBLANK('Création bon de commande'!F21),"",'Création bon de commande'!F21)</f>
        <v/>
      </c>
      <c r="I23" s="63" t="str">
        <f>IF(ISBLANK('Création bon de commande'!G21),"",'Création bon de commande'!G21)</f>
        <v/>
      </c>
      <c r="J23" s="41"/>
    </row>
    <row r="24" spans="1:10" ht="48.85" customHeight="1" x14ac:dyDescent="0.25">
      <c r="A24" s="7"/>
      <c r="B24" s="40"/>
      <c r="C24" s="165" t="str">
        <f>IF(ISBLANK('Création bon de commande'!C22),"",'Création bon de commande'!C22)</f>
        <v/>
      </c>
      <c r="D24" s="166"/>
      <c r="E24" s="166"/>
      <c r="F24" s="26" t="str">
        <f>IF(ISBLANK('Création bon de commande'!D22),"",'Création bon de commande'!D22)</f>
        <v/>
      </c>
      <c r="G24" s="26" t="str">
        <f>IF(ISBLANK('Création bon de commande'!E22),"",'Création bon de commande'!E22)</f>
        <v/>
      </c>
      <c r="H24" s="26" t="str">
        <f>IF(ISBLANK('Création bon de commande'!F22),"",'Création bon de commande'!F22)</f>
        <v/>
      </c>
      <c r="I24" s="63" t="str">
        <f>IF(ISBLANK('Création bon de commande'!G22),"",'Création bon de commande'!G22)</f>
        <v/>
      </c>
      <c r="J24" s="41"/>
    </row>
    <row r="25" spans="1:10" ht="48.85" customHeight="1" x14ac:dyDescent="0.25">
      <c r="A25" s="7"/>
      <c r="B25" s="40"/>
      <c r="C25" s="165" t="str">
        <f>IF(ISBLANK('Création bon de commande'!C23),"",'Création bon de commande'!C23)</f>
        <v/>
      </c>
      <c r="D25" s="166"/>
      <c r="E25" s="166"/>
      <c r="F25" s="26" t="str">
        <f>IF(ISBLANK('Création bon de commande'!D23),"",'Création bon de commande'!D23)</f>
        <v/>
      </c>
      <c r="G25" s="26" t="str">
        <f>IF(ISBLANK('Création bon de commande'!E23),"",'Création bon de commande'!E23)</f>
        <v/>
      </c>
      <c r="H25" s="26" t="str">
        <f>IF(ISBLANK('Création bon de commande'!F23),"",'Création bon de commande'!F23)</f>
        <v/>
      </c>
      <c r="I25" s="63" t="str">
        <f>IF(ISBLANK('Création bon de commande'!G23),"",'Création bon de commande'!G23)</f>
        <v/>
      </c>
      <c r="J25" s="41"/>
    </row>
    <row r="26" spans="1:10" ht="48.85" customHeight="1" x14ac:dyDescent="0.25">
      <c r="A26" s="7"/>
      <c r="B26" s="40"/>
      <c r="C26" s="165" t="str">
        <f>IF(ISBLANK('Création bon de commande'!C24),"",'Création bon de commande'!C24)</f>
        <v/>
      </c>
      <c r="D26" s="166"/>
      <c r="E26" s="166"/>
      <c r="F26" s="26" t="str">
        <f>IF(ISBLANK('Création bon de commande'!D24),"",'Création bon de commande'!D24)</f>
        <v/>
      </c>
      <c r="G26" s="26" t="str">
        <f>IF(ISBLANK('Création bon de commande'!E24),"",'Création bon de commande'!E24)</f>
        <v/>
      </c>
      <c r="H26" s="26" t="str">
        <f>IF(ISBLANK('Création bon de commande'!F24),"",'Création bon de commande'!F24)</f>
        <v/>
      </c>
      <c r="I26" s="63" t="str">
        <f>IF(ISBLANK('Création bon de commande'!G24),"",'Création bon de commande'!G24)</f>
        <v/>
      </c>
      <c r="J26" s="41"/>
    </row>
    <row r="27" spans="1:10" ht="48.85" customHeight="1" x14ac:dyDescent="0.25">
      <c r="A27" s="7"/>
      <c r="B27" s="40"/>
      <c r="C27" s="165" t="str">
        <f>IF(ISBLANK('Création bon de commande'!C25),"",'Création bon de commande'!C25)</f>
        <v/>
      </c>
      <c r="D27" s="166"/>
      <c r="E27" s="166"/>
      <c r="F27" s="26" t="str">
        <f>IF(ISBLANK('Création bon de commande'!D25),"",'Création bon de commande'!D25)</f>
        <v/>
      </c>
      <c r="G27" s="26" t="str">
        <f>IF(ISBLANK('Création bon de commande'!E25),"",'Création bon de commande'!E25)</f>
        <v/>
      </c>
      <c r="H27" s="26" t="str">
        <f>IF(ISBLANK('Création bon de commande'!F25),"",'Création bon de commande'!F25)</f>
        <v/>
      </c>
      <c r="I27" s="63" t="str">
        <f>IF(ISBLANK('Création bon de commande'!G25),"",'Création bon de commande'!G25)</f>
        <v/>
      </c>
      <c r="J27" s="41"/>
    </row>
    <row r="28" spans="1:10" ht="48.85" customHeight="1" x14ac:dyDescent="0.25">
      <c r="A28" s="7"/>
      <c r="B28" s="40"/>
      <c r="C28" s="165" t="str">
        <f>IF(ISBLANK('Création bon de commande'!C26),"",'Création bon de commande'!C26)</f>
        <v/>
      </c>
      <c r="D28" s="166"/>
      <c r="E28" s="166"/>
      <c r="F28" s="26" t="str">
        <f>IF(ISBLANK('Création bon de commande'!D26),"",'Création bon de commande'!D26)</f>
        <v/>
      </c>
      <c r="G28" s="26" t="str">
        <f>IF(ISBLANK('Création bon de commande'!E26),"",'Création bon de commande'!E26)</f>
        <v/>
      </c>
      <c r="H28" s="26" t="str">
        <f>IF(ISBLANK('Création bon de commande'!F26),"",'Création bon de commande'!F26)</f>
        <v/>
      </c>
      <c r="I28" s="63" t="str">
        <f>IF(ISBLANK('Création bon de commande'!G26),"",'Création bon de commande'!G26)</f>
        <v/>
      </c>
      <c r="J28" s="41"/>
    </row>
    <row r="29" spans="1:10" ht="48.85" customHeight="1" x14ac:dyDescent="0.25">
      <c r="A29" s="7"/>
      <c r="B29" s="40"/>
      <c r="C29" s="165" t="str">
        <f>IF(ISBLANK('Création bon de commande'!C27),"",'Création bon de commande'!C27)</f>
        <v/>
      </c>
      <c r="D29" s="166"/>
      <c r="E29" s="166"/>
      <c r="F29" s="26" t="str">
        <f>IF(ISBLANK('Création bon de commande'!D27),"",'Création bon de commande'!D27)</f>
        <v/>
      </c>
      <c r="G29" s="26" t="str">
        <f>IF(ISBLANK('Création bon de commande'!E27),"",'Création bon de commande'!E27)</f>
        <v/>
      </c>
      <c r="H29" s="26" t="str">
        <f>IF(ISBLANK('Création bon de commande'!F27),"",'Création bon de commande'!F27)</f>
        <v/>
      </c>
      <c r="I29" s="63" t="str">
        <f>IF(ISBLANK('Création bon de commande'!G27),"",'Création bon de commande'!G27)</f>
        <v/>
      </c>
      <c r="J29" s="41"/>
    </row>
    <row r="30" spans="1:10" ht="48.85" customHeight="1" x14ac:dyDescent="0.25">
      <c r="A30" s="7"/>
      <c r="B30" s="40"/>
      <c r="C30" s="165" t="str">
        <f>IF(ISBLANK('Création bon de commande'!C28),"",'Création bon de commande'!C28)</f>
        <v/>
      </c>
      <c r="D30" s="166"/>
      <c r="E30" s="166"/>
      <c r="F30" s="26" t="str">
        <f>IF(ISBLANK('Création bon de commande'!D28),"",'Création bon de commande'!D28)</f>
        <v/>
      </c>
      <c r="G30" s="26" t="str">
        <f>IF(ISBLANK('Création bon de commande'!E28),"",'Création bon de commande'!E28)</f>
        <v/>
      </c>
      <c r="H30" s="26" t="str">
        <f>IF(ISBLANK('Création bon de commande'!F28),"",'Création bon de commande'!F28)</f>
        <v/>
      </c>
      <c r="I30" s="63" t="str">
        <f>IF(ISBLANK('Création bon de commande'!G28),"",'Création bon de commande'!G28)</f>
        <v/>
      </c>
      <c r="J30" s="41"/>
    </row>
    <row r="31" spans="1:10" ht="15.95" x14ac:dyDescent="0.25">
      <c r="B31" s="40"/>
      <c r="C31" s="46"/>
      <c r="D31" s="46"/>
      <c r="E31" s="47"/>
      <c r="F31" s="47"/>
      <c r="G31" s="47"/>
      <c r="H31" s="48"/>
      <c r="I31" s="48"/>
      <c r="J31" s="41"/>
    </row>
    <row r="32" spans="1:10" ht="15.95" x14ac:dyDescent="0.3">
      <c r="B32" s="40"/>
      <c r="C32" s="112" t="s">
        <v>281</v>
      </c>
      <c r="D32" s="18"/>
      <c r="E32" s="28"/>
      <c r="F32" s="56" t="s">
        <v>28</v>
      </c>
      <c r="G32" s="58" t="s">
        <v>30</v>
      </c>
      <c r="H32" s="59" t="s">
        <v>31</v>
      </c>
      <c r="I32" s="57" t="s">
        <v>32</v>
      </c>
      <c r="J32" s="41"/>
    </row>
    <row r="33" spans="2:10" ht="15.95" x14ac:dyDescent="0.3">
      <c r="B33" s="40"/>
      <c r="C33" s="29"/>
      <c r="D33" s="20">
        <f>IF(ISBLANK('Création bon de commande'!C12),"",'Création bon de commande'!C12)</f>
        <v>44550</v>
      </c>
      <c r="E33" s="28"/>
      <c r="F33" s="60">
        <v>0</v>
      </c>
      <c r="G33" s="61">
        <f>SUMIFS(H$20:H$30,I$20:I$30,F33)</f>
        <v>0</v>
      </c>
      <c r="H33" s="61">
        <f>G33*F33</f>
        <v>0</v>
      </c>
      <c r="I33" s="68">
        <f>SUM(G33:H33)</f>
        <v>0</v>
      </c>
      <c r="J33" s="41"/>
    </row>
    <row r="34" spans="2:10" ht="15.95" x14ac:dyDescent="0.3">
      <c r="B34" s="40"/>
      <c r="C34" s="70"/>
      <c r="D34" s="18"/>
      <c r="E34" s="28"/>
      <c r="F34" s="60">
        <v>5.5E-2</v>
      </c>
      <c r="G34" s="61">
        <f t="shared" ref="G34:G36" si="0">SUMIFS(H$20:H$30,I$20:I$30,F34)</f>
        <v>0</v>
      </c>
      <c r="H34" s="61">
        <f t="shared" ref="H34:H36" si="1">G34*F34</f>
        <v>0</v>
      </c>
      <c r="I34" s="68">
        <f t="shared" ref="I34:I36" si="2">SUM(G34:H34)</f>
        <v>0</v>
      </c>
      <c r="J34" s="41"/>
    </row>
    <row r="35" spans="2:10" ht="15.95" x14ac:dyDescent="0.3">
      <c r="B35" s="40"/>
      <c r="C35" s="112" t="s">
        <v>282</v>
      </c>
      <c r="D35" s="18"/>
      <c r="E35" s="18"/>
      <c r="F35" s="60">
        <v>0.1</v>
      </c>
      <c r="G35" s="61">
        <f t="shared" si="0"/>
        <v>0</v>
      </c>
      <c r="H35" s="61">
        <f t="shared" si="1"/>
        <v>0</v>
      </c>
      <c r="I35" s="68">
        <f t="shared" si="2"/>
        <v>0</v>
      </c>
      <c r="J35" s="41"/>
    </row>
    <row r="36" spans="2:10" ht="15.95" x14ac:dyDescent="0.3">
      <c r="B36" s="40"/>
      <c r="C36" s="29"/>
      <c r="D36" s="114" t="str">
        <f>IF(ISBLANK('Création bon de commande'!C14),"",'Création bon de commande'!C14)</f>
        <v>30 jours fin de mois</v>
      </c>
      <c r="E36" s="18"/>
      <c r="F36" s="60">
        <v>0.2</v>
      </c>
      <c r="G36" s="61">
        <f t="shared" si="0"/>
        <v>13000</v>
      </c>
      <c r="H36" s="61">
        <f t="shared" si="1"/>
        <v>2600</v>
      </c>
      <c r="I36" s="68">
        <f t="shared" si="2"/>
        <v>15600</v>
      </c>
      <c r="J36" s="41"/>
    </row>
    <row r="37" spans="2:10" ht="16.649999999999999" thickBot="1" x14ac:dyDescent="0.35">
      <c r="B37" s="40"/>
      <c r="D37" s="18"/>
      <c r="E37" s="18"/>
      <c r="F37" s="31"/>
      <c r="G37" s="32"/>
      <c r="H37" s="33"/>
      <c r="I37" s="34"/>
      <c r="J37" s="41"/>
    </row>
    <row r="38" spans="2:10" ht="19.600000000000001" customHeight="1" thickBot="1" x14ac:dyDescent="0.3">
      <c r="B38" s="40"/>
      <c r="C38" s="64" t="s">
        <v>280</v>
      </c>
      <c r="D38" s="27"/>
      <c r="E38" s="27"/>
      <c r="F38" s="27"/>
      <c r="G38" s="27"/>
      <c r="H38" s="28" t="s">
        <v>32</v>
      </c>
      <c r="I38" s="69">
        <f>SUM(I33:I36)</f>
        <v>15600</v>
      </c>
      <c r="J38" s="41"/>
    </row>
    <row r="39" spans="2:10" ht="15.95" x14ac:dyDescent="0.3">
      <c r="B39" s="40"/>
      <c r="D39" s="27"/>
      <c r="E39" s="27"/>
      <c r="F39" s="27"/>
      <c r="G39" s="27"/>
      <c r="I39" s="34"/>
      <c r="J39" s="41"/>
    </row>
    <row r="40" spans="2:10" ht="15.95" x14ac:dyDescent="0.25">
      <c r="B40" s="40"/>
      <c r="C40" s="27"/>
      <c r="D40" s="27"/>
      <c r="E40" s="27"/>
      <c r="F40" s="27"/>
      <c r="G40" s="27"/>
      <c r="I40" s="47"/>
      <c r="J40" s="41"/>
    </row>
    <row r="41" spans="2:10" ht="15.95" x14ac:dyDescent="0.25">
      <c r="B41" s="40"/>
      <c r="C41" s="164"/>
      <c r="D41" s="164"/>
      <c r="E41" s="54"/>
      <c r="F41" s="54"/>
      <c r="G41" s="54"/>
      <c r="I41" s="47"/>
      <c r="J41" s="41"/>
    </row>
    <row r="42" spans="2:10" ht="15.95" x14ac:dyDescent="0.25">
      <c r="B42" s="40"/>
      <c r="D42" s="27"/>
      <c r="E42" s="27"/>
      <c r="F42" s="27"/>
      <c r="G42" s="27"/>
      <c r="I42" s="49"/>
      <c r="J42" s="41"/>
    </row>
    <row r="43" spans="2:10" x14ac:dyDescent="0.25">
      <c r="B43" s="40"/>
      <c r="D43" s="65" t="str">
        <f>IF(ISBLANK(Paramètres!C7),"",Paramètres!C7)</f>
        <v>Dubard cosmétiques SAS</v>
      </c>
      <c r="E43" s="66" t="str">
        <f>"Siret : "&amp;IF(ISBLANK(Paramètres!C13),"",Paramètres!C13)</f>
        <v>Siret : 452 452 452 00014</v>
      </c>
      <c r="F43" s="66"/>
      <c r="G43" s="66"/>
      <c r="H43" s="24"/>
      <c r="I43" s="50"/>
      <c r="J43" s="41"/>
    </row>
    <row r="44" spans="2:10" ht="15.25" thickBot="1" x14ac:dyDescent="0.3">
      <c r="B44" s="51"/>
      <c r="C44" s="52"/>
      <c r="D44" s="52"/>
      <c r="E44" s="52"/>
      <c r="F44" s="52"/>
      <c r="G44" s="52"/>
      <c r="H44" s="52"/>
      <c r="I44" s="52"/>
      <c r="J44" s="53"/>
    </row>
    <row r="45" spans="2:10" ht="11.25" customHeight="1" thickTop="1" x14ac:dyDescent="0.25"/>
  </sheetData>
  <sheetProtection algorithmName="SHA-512" hashValue="eWH7s4dZFzjvXAEPOWQ4WvXixpO2Jx3GECOdf/4slMXywaokr0x7MkoAOGITUAYPucq/aPatTELN6jTOjjYsGg==" saltValue="cM1afxhmgMo5f9wwZ4NN3A==" spinCount="100000" sheet="1" objects="1" scenarios="1"/>
  <mergeCells count="29">
    <mergeCell ref="C18:D18"/>
    <mergeCell ref="C12:D12"/>
    <mergeCell ref="D14:D16"/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F9:I9"/>
    <mergeCell ref="C3:D7"/>
    <mergeCell ref="F6:I6"/>
    <mergeCell ref="F3:I3"/>
    <mergeCell ref="F4:I4"/>
    <mergeCell ref="F5:I5"/>
    <mergeCell ref="F7:I7"/>
    <mergeCell ref="F8:I8"/>
    <mergeCell ref="C9:D9"/>
    <mergeCell ref="E11:H11"/>
    <mergeCell ref="E12:H12"/>
    <mergeCell ref="E13:H13"/>
    <mergeCell ref="E14:H14"/>
    <mergeCell ref="E15:H15"/>
  </mergeCells>
  <printOptions horizontalCentered="1" verticalCentered="1"/>
  <pageMargins left="0.23" right="0.17" top="0.28999999999999998" bottom="0.27" header="0.22" footer="0.17"/>
  <pageSetup paperSize="9" scale="75" orientation="portrait" r:id="rId1"/>
  <ignoredErrors>
    <ignoredError sqref="D1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J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9" max="9" width="28.375" customWidth="1"/>
  </cols>
  <sheetData>
    <row r="8" spans="1:10" ht="18.7" x14ac:dyDescent="0.3">
      <c r="A8" s="75" t="s">
        <v>34</v>
      </c>
    </row>
    <row r="9" spans="1:10" ht="18.7" x14ac:dyDescent="0.3">
      <c r="A9" s="71"/>
    </row>
    <row r="10" spans="1:10" ht="21.85" customHeight="1" x14ac:dyDescent="0.3">
      <c r="B10" s="72" t="s">
        <v>35</v>
      </c>
      <c r="C10" s="172" t="s">
        <v>275</v>
      </c>
      <c r="D10" s="172"/>
      <c r="E10" s="172"/>
      <c r="F10" s="172"/>
      <c r="G10" s="172"/>
      <c r="H10" s="172"/>
      <c r="I10" s="172"/>
      <c r="J10" s="73" t="s">
        <v>36</v>
      </c>
    </row>
    <row r="11" spans="1:10" ht="12.5" customHeight="1" x14ac:dyDescent="0.25"/>
    <row r="12" spans="1:10" ht="18" x14ac:dyDescent="0.3">
      <c r="A12" s="71"/>
      <c r="B12" s="173" t="s">
        <v>310</v>
      </c>
    </row>
    <row r="13" spans="1:10" ht="18.7" x14ac:dyDescent="0.3">
      <c r="A13" s="71"/>
    </row>
    <row r="23" spans="1:1" x14ac:dyDescent="0.25">
      <c r="A23" s="77" t="s">
        <v>38</v>
      </c>
    </row>
    <row r="24" spans="1:1" ht="15.1" x14ac:dyDescent="0.25">
      <c r="A24" s="79" t="s">
        <v>39</v>
      </c>
    </row>
    <row r="25" spans="1:1" x14ac:dyDescent="0.25">
      <c r="A25" s="78" t="s">
        <v>40</v>
      </c>
    </row>
  </sheetData>
  <sheetProtection algorithmName="SHA-512" hashValue="ejr/pRIpSH0ngaUYJYJ8Egy+TSScmiILu609DzwSnLBe7qppuq4cZ25SBQwsu2hJrk1+flY7JqgAHhJPwBV7Gg==" saltValue="MrmW48142P+pPCJCXSqPDg==" spinCount="100000" sheet="1" objects="1" scenarios="1"/>
  <mergeCells count="1">
    <mergeCell ref="C10:I10"/>
  </mergeCells>
  <hyperlinks>
    <hyperlink ref="C10" r:id="rId1" xr:uid="{FE4C56F1-5653-4216-A4E0-3FC39F2CD7DC}"/>
    <hyperlink ref="A24" r:id="rId2" xr:uid="{8991B8E8-9E92-4239-8129-F1F6523819D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Paramètres</vt:lpstr>
      <vt:lpstr>Fiche fournisseur</vt:lpstr>
      <vt:lpstr>Création bon de commande</vt:lpstr>
      <vt:lpstr>Bon de commande à imprimer</vt:lpstr>
      <vt:lpstr>Mot de passe</vt:lpstr>
      <vt:lpstr>'Bon de commande à imprimer'!Zone_d_impression</vt:lpstr>
      <vt:lpstr>'Création bon de commande'!Zone_d_impression</vt:lpstr>
      <vt:lpstr>'Fiche fournisseur'!Zone_d_impression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2023-01-23T10:10:11Z</cp:lastPrinted>
  <dcterms:created xsi:type="dcterms:W3CDTF">2021-04-01T15:57:33Z</dcterms:created>
  <dcterms:modified xsi:type="dcterms:W3CDTF">2023-12-17T08:35:31Z</dcterms:modified>
</cp:coreProperties>
</file>