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\AUTRES FICHIERS PAYANTS\"/>
    </mc:Choice>
  </mc:AlternateContent>
  <xr:revisionPtr revIDLastSave="0" documentId="13_ncr:1_{E2CC5611-3F85-4B36-A669-571661607A66}" xr6:coauthVersionLast="45" xr6:coauthVersionMax="45" xr10:uidLastSave="{00000000-0000-0000-0000-000000000000}"/>
  <workbookProtection workbookAlgorithmName="SHA-512" workbookHashValue="pU6jMMTFUVFB2Qa5oQQOcXNf//ZJEg5Ei14e1DWRPSttmNy5HwYSmAiH92Si4O9hNsIYoGVkcV6UUQgeeGHwyQ==" workbookSaltValue="lamBYsRFfErCBBHDmVPp7A==" workbookSpinCount="100000" lockStructure="1"/>
  <bookViews>
    <workbookView xWindow="-120" yWindow="-120" windowWidth="29040" windowHeight="15840" tabRatio="821" xr2:uid="{00000000-000D-0000-FFFF-FFFF00000000}"/>
  </bookViews>
  <sheets>
    <sheet name="Paramètres de choix" sheetId="4" r:id="rId1"/>
    <sheet name="Suivi activité" sheetId="1" r:id="rId2"/>
    <sheet name="Analyse CA global" sheetId="12" r:id="rId3"/>
    <sheet name="Analyse globale" sheetId="2" r:id="rId4"/>
    <sheet name="Analyses par commercial" sheetId="11" r:id="rId5"/>
    <sheet name="Objectifs commerciaux + suivi" sheetId="13" r:id="rId6"/>
    <sheet name="Mot de passe" sheetId="14" r:id="rId7"/>
  </sheets>
  <definedNames>
    <definedName name="_xlnm._FilterDatabase" localSheetId="1" hidden="1">'Suivi activité'!$B$4:$V$1215</definedName>
    <definedName name="Etat" localSheetId="2">#REF!</definedName>
    <definedName name="Etat" localSheetId="5">#REF!</definedName>
    <definedName name="Etat">#REF!</definedName>
    <definedName name="source_du_lead" localSheetId="2">#REF!</definedName>
    <definedName name="source_du_lead" localSheetId="5">#REF!</definedName>
    <definedName name="source_du_lead">#REF!</definedName>
    <definedName name="Source_lead" localSheetId="2">#REF!</definedName>
    <definedName name="Source_lead" localSheetId="5">#REF!</definedName>
    <definedName name="Source_lead">#REF!</definedName>
    <definedName name="SourceLead" localSheetId="2">#REF!</definedName>
    <definedName name="SourceLead" localSheetId="5">#REF!</definedName>
    <definedName name="SourceLead">#REF!</definedName>
    <definedName name="StatutDevis">"['file:///C:/Users/julie.colombani/Documents/COZYNERGY/LEADS%20Quelle%20Energie/Tableau%20de%20suivi%20Leads%20Quelle%20Energie.ods'#$Feuil2.$A$1:.$A$2]"</definedName>
    <definedName name="Tableau13">'Suivi activité'!$B$4:$V$1215</definedName>
    <definedName name="_xlnm.Print_Area" localSheetId="2">'Analyse CA global'!$A$1:$O$19</definedName>
    <definedName name="_xlnm.Print_Area" localSheetId="3">'Analyse globale'!$A$1:$O$37</definedName>
    <definedName name="_xlnm.Print_Area" localSheetId="4">'Analyses par commercial'!$A$1:$O$58</definedName>
    <definedName name="_xlnm.Print_Area" localSheetId="5">'Objectifs commerciaux + suivi'!$A$1:$O$20</definedName>
    <definedName name="_xlnm.Print_Area" localSheetId="0">'Paramètres de choix'!$A$1:$F$21</definedName>
  </definedNames>
  <calcPr calcId="191029"/>
</workbook>
</file>

<file path=xl/calcChain.xml><?xml version="1.0" encoding="utf-8"?>
<calcChain xmlns="http://schemas.openxmlformats.org/spreadsheetml/2006/main">
  <c r="N5" i="13" l="1"/>
  <c r="D19" i="12" s="1"/>
  <c r="A1" i="1"/>
  <c r="D56" i="11"/>
  <c r="B54" i="11" s="1"/>
  <c r="D1" i="13"/>
  <c r="M4" i="13"/>
  <c r="L4" i="13"/>
  <c r="K4" i="13"/>
  <c r="K8" i="13" s="1"/>
  <c r="J4" i="13"/>
  <c r="I4" i="13"/>
  <c r="H4" i="13"/>
  <c r="H8" i="13" s="1"/>
  <c r="G4" i="13"/>
  <c r="G8" i="13" s="1"/>
  <c r="F4" i="13"/>
  <c r="E4" i="13"/>
  <c r="D4" i="13"/>
  <c r="D15" i="13" s="1"/>
  <c r="C4" i="13"/>
  <c r="C15" i="13" s="1"/>
  <c r="B4" i="13"/>
  <c r="A9" i="11"/>
  <c r="A10" i="11"/>
  <c r="C10" i="11" s="1"/>
  <c r="A11" i="11"/>
  <c r="A12" i="11"/>
  <c r="A13" i="11"/>
  <c r="A14" i="11"/>
  <c r="A15" i="11"/>
  <c r="A16" i="11"/>
  <c r="A17" i="11"/>
  <c r="A18" i="11"/>
  <c r="A19" i="11"/>
  <c r="A8" i="11"/>
  <c r="A18" i="2"/>
  <c r="AF7" i="1"/>
  <c r="AF8" i="1"/>
  <c r="AF9" i="1"/>
  <c r="AF10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G15" i="13" s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5" i="1"/>
  <c r="AC6" i="1"/>
  <c r="AC7" i="1"/>
  <c r="AC8" i="1"/>
  <c r="AC9" i="1"/>
  <c r="AC10" i="1"/>
  <c r="AC11" i="1"/>
  <c r="AC12" i="1"/>
  <c r="C13" i="13" s="1"/>
  <c r="AC13" i="1"/>
  <c r="AC14" i="1"/>
  <c r="G13" i="13" s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5" i="1"/>
  <c r="AA6" i="1"/>
  <c r="AA7" i="1"/>
  <c r="AA8" i="1"/>
  <c r="AA9" i="1"/>
  <c r="AA10" i="1"/>
  <c r="AA11" i="1"/>
  <c r="AA12" i="1"/>
  <c r="C11" i="13" s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Z7" i="1"/>
  <c r="W6" i="1"/>
  <c r="Y6" i="1" s="1"/>
  <c r="W7" i="1"/>
  <c r="W8" i="1"/>
  <c r="Y8" i="1" s="1"/>
  <c r="W9" i="1"/>
  <c r="W10" i="1"/>
  <c r="W11" i="1"/>
  <c r="W12" i="1"/>
  <c r="C8" i="13" s="1"/>
  <c r="W13" i="1"/>
  <c r="W14" i="1"/>
  <c r="Y14" i="1" s="1"/>
  <c r="W15" i="1"/>
  <c r="W16" i="1"/>
  <c r="W17" i="1"/>
  <c r="W18" i="1"/>
  <c r="Y18" i="1" s="1"/>
  <c r="W19" i="1"/>
  <c r="W20" i="1"/>
  <c r="Y20" i="1" s="1"/>
  <c r="W21" i="1"/>
  <c r="W22" i="1"/>
  <c r="W23" i="1"/>
  <c r="W24" i="1"/>
  <c r="W25" i="1"/>
  <c r="W26" i="1"/>
  <c r="Y26" i="1" s="1"/>
  <c r="W27" i="1"/>
  <c r="W28" i="1"/>
  <c r="W29" i="1"/>
  <c r="W30" i="1"/>
  <c r="Y30" i="1" s="1"/>
  <c r="W31" i="1"/>
  <c r="W32" i="1"/>
  <c r="W33" i="1"/>
  <c r="W34" i="1"/>
  <c r="W35" i="1"/>
  <c r="W36" i="1"/>
  <c r="Y36" i="1" s="1"/>
  <c r="W37" i="1"/>
  <c r="W38" i="1"/>
  <c r="Y38" i="1" s="1"/>
  <c r="W39" i="1"/>
  <c r="W40" i="1"/>
  <c r="W41" i="1"/>
  <c r="W42" i="1"/>
  <c r="Y42" i="1" s="1"/>
  <c r="W43" i="1"/>
  <c r="W44" i="1"/>
  <c r="Y44" i="1" s="1"/>
  <c r="W45" i="1"/>
  <c r="W46" i="1"/>
  <c r="W47" i="1"/>
  <c r="W48" i="1"/>
  <c r="W49" i="1"/>
  <c r="W50" i="1"/>
  <c r="Y50" i="1" s="1"/>
  <c r="W51" i="1"/>
  <c r="W52" i="1"/>
  <c r="W53" i="1"/>
  <c r="W54" i="1"/>
  <c r="Y54" i="1" s="1"/>
  <c r="W55" i="1"/>
  <c r="W56" i="1"/>
  <c r="W57" i="1"/>
  <c r="W58" i="1"/>
  <c r="W59" i="1"/>
  <c r="W60" i="1"/>
  <c r="Y60" i="1" s="1"/>
  <c r="W61" i="1"/>
  <c r="W62" i="1"/>
  <c r="Y62" i="1" s="1"/>
  <c r="W63" i="1"/>
  <c r="W64" i="1"/>
  <c r="W65" i="1"/>
  <c r="W66" i="1"/>
  <c r="Y66" i="1" s="1"/>
  <c r="W67" i="1"/>
  <c r="W68" i="1"/>
  <c r="Y68" i="1" s="1"/>
  <c r="W69" i="1"/>
  <c r="W70" i="1"/>
  <c r="W71" i="1"/>
  <c r="W72" i="1"/>
  <c r="W73" i="1"/>
  <c r="W74" i="1"/>
  <c r="Y74" i="1" s="1"/>
  <c r="W75" i="1"/>
  <c r="W76" i="1"/>
  <c r="W77" i="1"/>
  <c r="W78" i="1"/>
  <c r="Y78" i="1" s="1"/>
  <c r="W79" i="1"/>
  <c r="W80" i="1"/>
  <c r="W81" i="1"/>
  <c r="W82" i="1"/>
  <c r="W83" i="1"/>
  <c r="W84" i="1"/>
  <c r="Y84" i="1" s="1"/>
  <c r="W85" i="1"/>
  <c r="W86" i="1"/>
  <c r="Y86" i="1" s="1"/>
  <c r="W87" i="1"/>
  <c r="W88" i="1"/>
  <c r="W89" i="1"/>
  <c r="W90" i="1"/>
  <c r="Y90" i="1" s="1"/>
  <c r="W91" i="1"/>
  <c r="W92" i="1"/>
  <c r="Y92" i="1" s="1"/>
  <c r="W93" i="1"/>
  <c r="W94" i="1"/>
  <c r="W95" i="1"/>
  <c r="W96" i="1"/>
  <c r="W97" i="1"/>
  <c r="W98" i="1"/>
  <c r="Y98" i="1" s="1"/>
  <c r="W99" i="1"/>
  <c r="W100" i="1"/>
  <c r="W101" i="1"/>
  <c r="W102" i="1"/>
  <c r="Y102" i="1" s="1"/>
  <c r="W103" i="1"/>
  <c r="W104" i="1"/>
  <c r="W105" i="1"/>
  <c r="W106" i="1"/>
  <c r="W107" i="1"/>
  <c r="W108" i="1"/>
  <c r="Y108" i="1" s="1"/>
  <c r="W109" i="1"/>
  <c r="W110" i="1"/>
  <c r="Y110" i="1" s="1"/>
  <c r="W111" i="1"/>
  <c r="W112" i="1"/>
  <c r="W113" i="1"/>
  <c r="W114" i="1"/>
  <c r="Y114" i="1" s="1"/>
  <c r="W115" i="1"/>
  <c r="W116" i="1"/>
  <c r="Y116" i="1" s="1"/>
  <c r="W117" i="1"/>
  <c r="W118" i="1"/>
  <c r="W119" i="1"/>
  <c r="W120" i="1"/>
  <c r="W121" i="1"/>
  <c r="W122" i="1"/>
  <c r="Y122" i="1" s="1"/>
  <c r="W123" i="1"/>
  <c r="W124" i="1"/>
  <c r="W125" i="1"/>
  <c r="W126" i="1"/>
  <c r="Y126" i="1" s="1"/>
  <c r="W127" i="1"/>
  <c r="W128" i="1"/>
  <c r="W129" i="1"/>
  <c r="W130" i="1"/>
  <c r="W131" i="1"/>
  <c r="W132" i="1"/>
  <c r="Y132" i="1" s="1"/>
  <c r="W133" i="1"/>
  <c r="W134" i="1"/>
  <c r="Y134" i="1" s="1"/>
  <c r="W135" i="1"/>
  <c r="W136" i="1"/>
  <c r="W137" i="1"/>
  <c r="W138" i="1"/>
  <c r="Y138" i="1" s="1"/>
  <c r="W139" i="1"/>
  <c r="W140" i="1"/>
  <c r="Y140" i="1" s="1"/>
  <c r="W141" i="1"/>
  <c r="W142" i="1"/>
  <c r="W143" i="1"/>
  <c r="W144" i="1"/>
  <c r="W145" i="1"/>
  <c r="W146" i="1"/>
  <c r="Y146" i="1" s="1"/>
  <c r="W147" i="1"/>
  <c r="W148" i="1"/>
  <c r="W149" i="1"/>
  <c r="W150" i="1"/>
  <c r="Y150" i="1" s="1"/>
  <c r="W151" i="1"/>
  <c r="W152" i="1"/>
  <c r="W153" i="1"/>
  <c r="W154" i="1"/>
  <c r="W155" i="1"/>
  <c r="W156" i="1"/>
  <c r="Y156" i="1" s="1"/>
  <c r="W157" i="1"/>
  <c r="W158" i="1"/>
  <c r="Y158" i="1" s="1"/>
  <c r="W159" i="1"/>
  <c r="W160" i="1"/>
  <c r="W161" i="1"/>
  <c r="W162" i="1"/>
  <c r="Y162" i="1" s="1"/>
  <c r="W163" i="1"/>
  <c r="W164" i="1"/>
  <c r="Y164" i="1" s="1"/>
  <c r="W165" i="1"/>
  <c r="W166" i="1"/>
  <c r="W167" i="1"/>
  <c r="W168" i="1"/>
  <c r="W169" i="1"/>
  <c r="W170" i="1"/>
  <c r="Y170" i="1" s="1"/>
  <c r="W171" i="1"/>
  <c r="W172" i="1"/>
  <c r="W173" i="1"/>
  <c r="W174" i="1"/>
  <c r="Y174" i="1" s="1"/>
  <c r="W175" i="1"/>
  <c r="W176" i="1"/>
  <c r="W177" i="1"/>
  <c r="W178" i="1"/>
  <c r="W179" i="1"/>
  <c r="W180" i="1"/>
  <c r="Y180" i="1" s="1"/>
  <c r="W181" i="1"/>
  <c r="W182" i="1"/>
  <c r="Y182" i="1" s="1"/>
  <c r="W183" i="1"/>
  <c r="W184" i="1"/>
  <c r="W185" i="1"/>
  <c r="W186" i="1"/>
  <c r="Y186" i="1" s="1"/>
  <c r="W187" i="1"/>
  <c r="W188" i="1"/>
  <c r="Y188" i="1" s="1"/>
  <c r="W189" i="1"/>
  <c r="W190" i="1"/>
  <c r="W191" i="1"/>
  <c r="W192" i="1"/>
  <c r="W193" i="1"/>
  <c r="W194" i="1"/>
  <c r="Y194" i="1" s="1"/>
  <c r="W195" i="1"/>
  <c r="W196" i="1"/>
  <c r="W197" i="1"/>
  <c r="W198" i="1"/>
  <c r="Y198" i="1" s="1"/>
  <c r="W199" i="1"/>
  <c r="W200" i="1"/>
  <c r="W201" i="1"/>
  <c r="W202" i="1"/>
  <c r="W203" i="1"/>
  <c r="W204" i="1"/>
  <c r="Y204" i="1" s="1"/>
  <c r="W205" i="1"/>
  <c r="W206" i="1"/>
  <c r="Y206" i="1" s="1"/>
  <c r="W207" i="1"/>
  <c r="W208" i="1"/>
  <c r="W209" i="1"/>
  <c r="W210" i="1"/>
  <c r="Y210" i="1" s="1"/>
  <c r="W211" i="1"/>
  <c r="W212" i="1"/>
  <c r="Y212" i="1" s="1"/>
  <c r="W213" i="1"/>
  <c r="W214" i="1"/>
  <c r="W215" i="1"/>
  <c r="W216" i="1"/>
  <c r="W217" i="1"/>
  <c r="W218" i="1"/>
  <c r="Y218" i="1" s="1"/>
  <c r="W219" i="1"/>
  <c r="W220" i="1"/>
  <c r="W221" i="1"/>
  <c r="W222" i="1"/>
  <c r="Y222" i="1" s="1"/>
  <c r="W223" i="1"/>
  <c r="W224" i="1"/>
  <c r="W225" i="1"/>
  <c r="W226" i="1"/>
  <c r="W227" i="1"/>
  <c r="W228" i="1"/>
  <c r="Y228" i="1" s="1"/>
  <c r="W229" i="1"/>
  <c r="W230" i="1"/>
  <c r="Y230" i="1" s="1"/>
  <c r="W231" i="1"/>
  <c r="W232" i="1"/>
  <c r="W233" i="1"/>
  <c r="W234" i="1"/>
  <c r="Y234" i="1" s="1"/>
  <c r="W235" i="1"/>
  <c r="W236" i="1"/>
  <c r="Y236" i="1" s="1"/>
  <c r="W237" i="1"/>
  <c r="W238" i="1"/>
  <c r="W239" i="1"/>
  <c r="W240" i="1"/>
  <c r="W241" i="1"/>
  <c r="W242" i="1"/>
  <c r="Y242" i="1" s="1"/>
  <c r="W243" i="1"/>
  <c r="W244" i="1"/>
  <c r="W245" i="1"/>
  <c r="W246" i="1"/>
  <c r="Y246" i="1" s="1"/>
  <c r="W247" i="1"/>
  <c r="W248" i="1"/>
  <c r="W249" i="1"/>
  <c r="W250" i="1"/>
  <c r="W251" i="1"/>
  <c r="W252" i="1"/>
  <c r="Y252" i="1" s="1"/>
  <c r="W253" i="1"/>
  <c r="W254" i="1"/>
  <c r="Y254" i="1" s="1"/>
  <c r="W255" i="1"/>
  <c r="W256" i="1"/>
  <c r="W257" i="1"/>
  <c r="W258" i="1"/>
  <c r="Y258" i="1" s="1"/>
  <c r="W259" i="1"/>
  <c r="W260" i="1"/>
  <c r="Y260" i="1" s="1"/>
  <c r="W261" i="1"/>
  <c r="W262" i="1"/>
  <c r="W263" i="1"/>
  <c r="W264" i="1"/>
  <c r="W265" i="1"/>
  <c r="W266" i="1"/>
  <c r="Y266" i="1" s="1"/>
  <c r="W267" i="1"/>
  <c r="W268" i="1"/>
  <c r="W269" i="1"/>
  <c r="W270" i="1"/>
  <c r="Y270" i="1" s="1"/>
  <c r="W271" i="1"/>
  <c r="W272" i="1"/>
  <c r="W273" i="1"/>
  <c r="W274" i="1"/>
  <c r="W5" i="1"/>
  <c r="X6" i="1"/>
  <c r="X7" i="1"/>
  <c r="X8" i="1"/>
  <c r="X9" i="1"/>
  <c r="X10" i="1"/>
  <c r="X11" i="1"/>
  <c r="X12" i="1"/>
  <c r="Y12" i="1" s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5" i="1"/>
  <c r="AA5" i="1"/>
  <c r="Y37" i="1"/>
  <c r="Y101" i="1"/>
  <c r="Y165" i="1"/>
  <c r="Y229" i="1"/>
  <c r="Y7" i="1"/>
  <c r="Y10" i="1"/>
  <c r="Y11" i="1"/>
  <c r="Y15" i="1"/>
  <c r="Y16" i="1"/>
  <c r="Y19" i="1"/>
  <c r="Y22" i="1"/>
  <c r="Y23" i="1"/>
  <c r="Y24" i="1"/>
  <c r="Y27" i="1"/>
  <c r="Y28" i="1"/>
  <c r="Y31" i="1"/>
  <c r="Y32" i="1"/>
  <c r="Y34" i="1"/>
  <c r="Y35" i="1"/>
  <c r="Y39" i="1"/>
  <c r="Y40" i="1"/>
  <c r="Y43" i="1"/>
  <c r="Y46" i="1"/>
  <c r="Y47" i="1"/>
  <c r="Y48" i="1"/>
  <c r="Y51" i="1"/>
  <c r="Y52" i="1"/>
  <c r="Y55" i="1"/>
  <c r="Y56" i="1"/>
  <c r="Y58" i="1"/>
  <c r="Y59" i="1"/>
  <c r="Y63" i="1"/>
  <c r="Y64" i="1"/>
  <c r="Y67" i="1"/>
  <c r="Y70" i="1"/>
  <c r="Y71" i="1"/>
  <c r="Y72" i="1"/>
  <c r="Y75" i="1"/>
  <c r="Y76" i="1"/>
  <c r="Y79" i="1"/>
  <c r="Y80" i="1"/>
  <c r="Y82" i="1"/>
  <c r="Y83" i="1"/>
  <c r="Y87" i="1"/>
  <c r="Y88" i="1"/>
  <c r="Y91" i="1"/>
  <c r="Y94" i="1"/>
  <c r="Y95" i="1"/>
  <c r="Y96" i="1"/>
  <c r="Y99" i="1"/>
  <c r="Y100" i="1"/>
  <c r="Y103" i="1"/>
  <c r="Y104" i="1"/>
  <c r="Y106" i="1"/>
  <c r="Y107" i="1"/>
  <c r="Y111" i="1"/>
  <c r="Y112" i="1"/>
  <c r="Y115" i="1"/>
  <c r="Y118" i="1"/>
  <c r="Y119" i="1"/>
  <c r="Y120" i="1"/>
  <c r="Y123" i="1"/>
  <c r="Y124" i="1"/>
  <c r="Y127" i="1"/>
  <c r="Y128" i="1"/>
  <c r="Y130" i="1"/>
  <c r="Y131" i="1"/>
  <c r="Y135" i="1"/>
  <c r="Y136" i="1"/>
  <c r="Y139" i="1"/>
  <c r="Y142" i="1"/>
  <c r="Y143" i="1"/>
  <c r="Y144" i="1"/>
  <c r="Y147" i="1"/>
  <c r="Y148" i="1"/>
  <c r="Y151" i="1"/>
  <c r="Y152" i="1"/>
  <c r="Y154" i="1"/>
  <c r="Y155" i="1"/>
  <c r="Y159" i="1"/>
  <c r="Y160" i="1"/>
  <c r="Y163" i="1"/>
  <c r="Y166" i="1"/>
  <c r="Y167" i="1"/>
  <c r="Y168" i="1"/>
  <c r="Y171" i="1"/>
  <c r="Y172" i="1"/>
  <c r="Y175" i="1"/>
  <c r="Y176" i="1"/>
  <c r="Y178" i="1"/>
  <c r="Y179" i="1"/>
  <c r="Y183" i="1"/>
  <c r="Y184" i="1"/>
  <c r="Y187" i="1"/>
  <c r="Y190" i="1"/>
  <c r="Y191" i="1"/>
  <c r="Y192" i="1"/>
  <c r="Y195" i="1"/>
  <c r="Y196" i="1"/>
  <c r="Y199" i="1"/>
  <c r="Y200" i="1"/>
  <c r="Y202" i="1"/>
  <c r="Y203" i="1"/>
  <c r="Y207" i="1"/>
  <c r="Y208" i="1"/>
  <c r="Y211" i="1"/>
  <c r="Y214" i="1"/>
  <c r="Y215" i="1"/>
  <c r="Y216" i="1"/>
  <c r="Y219" i="1"/>
  <c r="Y220" i="1"/>
  <c r="Y223" i="1"/>
  <c r="Y224" i="1"/>
  <c r="Y226" i="1"/>
  <c r="Y227" i="1"/>
  <c r="Y231" i="1"/>
  <c r="Y232" i="1"/>
  <c r="Y235" i="1"/>
  <c r="Y238" i="1"/>
  <c r="Y239" i="1"/>
  <c r="Y240" i="1"/>
  <c r="Y243" i="1"/>
  <c r="Y244" i="1"/>
  <c r="Y247" i="1"/>
  <c r="Y248" i="1"/>
  <c r="Y250" i="1"/>
  <c r="Y251" i="1"/>
  <c r="Y255" i="1"/>
  <c r="Y256" i="1"/>
  <c r="Y259" i="1"/>
  <c r="Y262" i="1"/>
  <c r="Y263" i="1"/>
  <c r="Y264" i="1"/>
  <c r="Y267" i="1"/>
  <c r="Y268" i="1"/>
  <c r="Y271" i="1"/>
  <c r="Y272" i="1"/>
  <c r="Y274" i="1"/>
  <c r="Y5" i="1"/>
  <c r="D11" i="13" l="1"/>
  <c r="G11" i="13"/>
  <c r="H13" i="13"/>
  <c r="H15" i="13"/>
  <c r="L8" i="13"/>
  <c r="D8" i="13"/>
  <c r="H11" i="13"/>
  <c r="K13" i="13"/>
  <c r="K15" i="13"/>
  <c r="C9" i="13"/>
  <c r="K11" i="13"/>
  <c r="L13" i="13"/>
  <c r="L15" i="13"/>
  <c r="L11" i="13"/>
  <c r="D13" i="13"/>
  <c r="F51" i="11"/>
  <c r="J51" i="11"/>
  <c r="B51" i="11"/>
  <c r="K51" i="11"/>
  <c r="L51" i="11"/>
  <c r="I51" i="11"/>
  <c r="C51" i="11"/>
  <c r="C54" i="11" s="1"/>
  <c r="D54" i="11" s="1"/>
  <c r="E54" i="11" s="1"/>
  <c r="F54" i="11" s="1"/>
  <c r="G54" i="11" s="1"/>
  <c r="H54" i="11" s="1"/>
  <c r="I54" i="11" s="1"/>
  <c r="J54" i="11" s="1"/>
  <c r="K54" i="11" s="1"/>
  <c r="L54" i="11" s="1"/>
  <c r="M54" i="11" s="1"/>
  <c r="G51" i="11"/>
  <c r="D51" i="11"/>
  <c r="H51" i="11"/>
  <c r="E51" i="11"/>
  <c r="M51" i="11"/>
  <c r="J10" i="11"/>
  <c r="F10" i="11"/>
  <c r="B10" i="11"/>
  <c r="M10" i="11"/>
  <c r="I10" i="11"/>
  <c r="E10" i="11"/>
  <c r="L10" i="11"/>
  <c r="H10" i="11"/>
  <c r="D10" i="11"/>
  <c r="K10" i="11"/>
  <c r="G10" i="11"/>
  <c r="C17" i="13"/>
  <c r="C18" i="13" s="1"/>
  <c r="E15" i="13"/>
  <c r="E13" i="13"/>
  <c r="E11" i="13"/>
  <c r="E8" i="13"/>
  <c r="I15" i="13"/>
  <c r="I13" i="13"/>
  <c r="I11" i="13"/>
  <c r="I8" i="13"/>
  <c r="M15" i="13"/>
  <c r="M13" i="13"/>
  <c r="M11" i="13"/>
  <c r="M8" i="13"/>
  <c r="B15" i="13"/>
  <c r="B13" i="13"/>
  <c r="B11" i="13"/>
  <c r="B8" i="13"/>
  <c r="F15" i="13"/>
  <c r="F13" i="13"/>
  <c r="F11" i="13"/>
  <c r="F8" i="13"/>
  <c r="J15" i="13"/>
  <c r="J13" i="13"/>
  <c r="J11" i="13"/>
  <c r="J8" i="13"/>
  <c r="M11" i="12"/>
  <c r="I11" i="12"/>
  <c r="E11" i="12"/>
  <c r="L11" i="12"/>
  <c r="H11" i="12"/>
  <c r="D11" i="12"/>
  <c r="K11" i="12"/>
  <c r="G11" i="12"/>
  <c r="C11" i="12"/>
  <c r="J11" i="12"/>
  <c r="F11" i="12"/>
  <c r="B11" i="12"/>
  <c r="M13" i="12"/>
  <c r="I13" i="12"/>
  <c r="E13" i="12"/>
  <c r="L13" i="12"/>
  <c r="H13" i="12"/>
  <c r="D13" i="12"/>
  <c r="K13" i="12"/>
  <c r="G13" i="12"/>
  <c r="C13" i="12"/>
  <c r="J13" i="12"/>
  <c r="F13" i="12"/>
  <c r="B13" i="12"/>
  <c r="Y261" i="1"/>
  <c r="Y245" i="1"/>
  <c r="Y213" i="1"/>
  <c r="Y197" i="1"/>
  <c r="Y181" i="1"/>
  <c r="Y149" i="1"/>
  <c r="Y133" i="1"/>
  <c r="Y117" i="1"/>
  <c r="Y85" i="1"/>
  <c r="Y69" i="1"/>
  <c r="Y53" i="1"/>
  <c r="Y21" i="1"/>
  <c r="E44" i="11"/>
  <c r="C46" i="11"/>
  <c r="J44" i="11"/>
  <c r="F46" i="11"/>
  <c r="M46" i="11"/>
  <c r="E46" i="11"/>
  <c r="C44" i="11"/>
  <c r="B44" i="11"/>
  <c r="F44" i="11"/>
  <c r="L46" i="11"/>
  <c r="H46" i="11"/>
  <c r="D46" i="11"/>
  <c r="B46" i="11"/>
  <c r="J46" i="11"/>
  <c r="I44" i="11"/>
  <c r="I46" i="11"/>
  <c r="M44" i="11"/>
  <c r="K46" i="11"/>
  <c r="G46" i="11"/>
  <c r="L44" i="11"/>
  <c r="H44" i="11"/>
  <c r="D44" i="11"/>
  <c r="K44" i="11"/>
  <c r="G44" i="11"/>
  <c r="Y273" i="1"/>
  <c r="Y269" i="1"/>
  <c r="Y265" i="1"/>
  <c r="Y257" i="1"/>
  <c r="Y253" i="1"/>
  <c r="Y249" i="1"/>
  <c r="Y241" i="1"/>
  <c r="Y237" i="1"/>
  <c r="Y233" i="1"/>
  <c r="Y225" i="1"/>
  <c r="Y221" i="1"/>
  <c r="Y217" i="1"/>
  <c r="Y209" i="1"/>
  <c r="Y205" i="1"/>
  <c r="Y201" i="1"/>
  <c r="Y193" i="1"/>
  <c r="Y189" i="1"/>
  <c r="Y185" i="1"/>
  <c r="Y177" i="1"/>
  <c r="Y173" i="1"/>
  <c r="Y169" i="1"/>
  <c r="Y161" i="1"/>
  <c r="Y157" i="1"/>
  <c r="Y153" i="1"/>
  <c r="Y145" i="1"/>
  <c r="Y141" i="1"/>
  <c r="Y137" i="1"/>
  <c r="Y129" i="1"/>
  <c r="Y125" i="1"/>
  <c r="Y121" i="1"/>
  <c r="Y113" i="1"/>
  <c r="Y109" i="1"/>
  <c r="Y105" i="1"/>
  <c r="Y97" i="1"/>
  <c r="Y93" i="1"/>
  <c r="Y89" i="1"/>
  <c r="Y81" i="1"/>
  <c r="Y77" i="1"/>
  <c r="Y73" i="1"/>
  <c r="Y65" i="1"/>
  <c r="Y61" i="1"/>
  <c r="Y57" i="1"/>
  <c r="Y49" i="1"/>
  <c r="Y45" i="1"/>
  <c r="Y41" i="1"/>
  <c r="Y33" i="1"/>
  <c r="Y29" i="1"/>
  <c r="E9" i="13" s="1"/>
  <c r="Y25" i="1"/>
  <c r="Y17" i="1"/>
  <c r="Y13" i="1"/>
  <c r="J9" i="13" s="1"/>
  <c r="Y9" i="1"/>
  <c r="B9" i="13" s="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2"/>
  <c r="B33" i="2"/>
  <c r="B34" i="2"/>
  <c r="A25" i="2"/>
  <c r="A26" i="2"/>
  <c r="A27" i="2"/>
  <c r="A28" i="2"/>
  <c r="A29" i="2"/>
  <c r="A30" i="2"/>
  <c r="A31" i="2"/>
  <c r="A32" i="2"/>
  <c r="A33" i="2"/>
  <c r="A34" i="2"/>
  <c r="A24" i="2"/>
  <c r="A8" i="2"/>
  <c r="A9" i="2"/>
  <c r="B9" i="2" s="1"/>
  <c r="A10" i="2"/>
  <c r="A11" i="2"/>
  <c r="A12" i="2"/>
  <c r="A13" i="2"/>
  <c r="A14" i="2"/>
  <c r="A15" i="2"/>
  <c r="A16" i="2"/>
  <c r="A17" i="2"/>
  <c r="A7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5" i="1"/>
  <c r="D6" i="1"/>
  <c r="B9" i="11" s="1"/>
  <c r="D7" i="1"/>
  <c r="B11" i="11" s="1"/>
  <c r="D8" i="1"/>
  <c r="D9" i="1"/>
  <c r="Z9" i="1" s="1"/>
  <c r="D10" i="1"/>
  <c r="D11" i="1"/>
  <c r="D12" i="1"/>
  <c r="L12" i="1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5" i="1"/>
  <c r="G8" i="11" s="1"/>
  <c r="F9" i="13" l="1"/>
  <c r="K9" i="13"/>
  <c r="K17" i="13" s="1"/>
  <c r="K18" i="13" s="1"/>
  <c r="I9" i="13"/>
  <c r="I17" i="13" s="1"/>
  <c r="I18" i="13" s="1"/>
  <c r="G9" i="13"/>
  <c r="G17" i="13" s="1"/>
  <c r="G18" i="13" s="1"/>
  <c r="D9" i="13"/>
  <c r="D17" i="13" s="1"/>
  <c r="D18" i="13" s="1"/>
  <c r="N8" i="13"/>
  <c r="M9" i="13"/>
  <c r="H9" i="13"/>
  <c r="H17" i="13" s="1"/>
  <c r="H18" i="13" s="1"/>
  <c r="F11" i="11"/>
  <c r="L9" i="13"/>
  <c r="L17" i="13" s="1"/>
  <c r="L18" i="13" s="1"/>
  <c r="N51" i="11"/>
  <c r="N10" i="11"/>
  <c r="N15" i="13"/>
  <c r="N13" i="13"/>
  <c r="H19" i="11"/>
  <c r="N11" i="13"/>
  <c r="F17" i="13"/>
  <c r="F18" i="13" s="1"/>
  <c r="E17" i="13"/>
  <c r="E18" i="13" s="1"/>
  <c r="N13" i="12"/>
  <c r="N11" i="12"/>
  <c r="F12" i="11"/>
  <c r="J12" i="11"/>
  <c r="K12" i="11"/>
  <c r="H12" i="11"/>
  <c r="I12" i="11"/>
  <c r="D12" i="11"/>
  <c r="B11" i="2"/>
  <c r="M12" i="11"/>
  <c r="C12" i="11"/>
  <c r="E12" i="11"/>
  <c r="B12" i="11"/>
  <c r="G12" i="11"/>
  <c r="I16" i="11"/>
  <c r="B16" i="11"/>
  <c r="G16" i="11"/>
  <c r="D18" i="11"/>
  <c r="H18" i="11"/>
  <c r="L18" i="11"/>
  <c r="L18" i="2"/>
  <c r="F15" i="11"/>
  <c r="L15" i="11"/>
  <c r="M17" i="11"/>
  <c r="F18" i="11"/>
  <c r="J19" i="11"/>
  <c r="M18" i="2"/>
  <c r="B15" i="11"/>
  <c r="H15" i="11"/>
  <c r="M15" i="11"/>
  <c r="C17" i="11"/>
  <c r="I17" i="11"/>
  <c r="B18" i="11"/>
  <c r="G18" i="11"/>
  <c r="M18" i="11"/>
  <c r="F19" i="11"/>
  <c r="K19" i="11"/>
  <c r="J18" i="11"/>
  <c r="G17" i="11"/>
  <c r="E19" i="11"/>
  <c r="D15" i="11"/>
  <c r="I15" i="11"/>
  <c r="E17" i="11"/>
  <c r="J17" i="11"/>
  <c r="C18" i="11"/>
  <c r="I18" i="11"/>
  <c r="B19" i="11"/>
  <c r="G19" i="11"/>
  <c r="M19" i="11"/>
  <c r="C19" i="11"/>
  <c r="B17" i="11"/>
  <c r="K18" i="11"/>
  <c r="I18" i="2"/>
  <c r="E15" i="11"/>
  <c r="J15" i="11"/>
  <c r="L16" i="11"/>
  <c r="F17" i="11"/>
  <c r="K17" i="11"/>
  <c r="E18" i="11"/>
  <c r="I19" i="11"/>
  <c r="Z8" i="1"/>
  <c r="E13" i="11"/>
  <c r="M13" i="11"/>
  <c r="F13" i="11"/>
  <c r="I13" i="11"/>
  <c r="B13" i="11"/>
  <c r="J13" i="11"/>
  <c r="F18" i="2"/>
  <c r="M16" i="11"/>
  <c r="F16" i="11"/>
  <c r="K16" i="11"/>
  <c r="J11" i="11"/>
  <c r="L19" i="11"/>
  <c r="B17" i="13"/>
  <c r="E16" i="11"/>
  <c r="F8" i="11"/>
  <c r="K9" i="11"/>
  <c r="F9" i="11"/>
  <c r="D13" i="11"/>
  <c r="L17" i="11"/>
  <c r="E18" i="2"/>
  <c r="L8" i="11"/>
  <c r="K8" i="11"/>
  <c r="H8" i="11"/>
  <c r="M8" i="11"/>
  <c r="I8" i="11"/>
  <c r="D8" i="11"/>
  <c r="C8" i="11"/>
  <c r="C11" i="11"/>
  <c r="G11" i="11"/>
  <c r="K11" i="11"/>
  <c r="D11" i="11"/>
  <c r="L11" i="11"/>
  <c r="E11" i="11"/>
  <c r="M11" i="11"/>
  <c r="H11" i="11"/>
  <c r="I11" i="11"/>
  <c r="C18" i="2"/>
  <c r="J16" i="11"/>
  <c r="G15" i="11"/>
  <c r="B8" i="11"/>
  <c r="G9" i="11"/>
  <c r="K13" i="11"/>
  <c r="H17" i="11"/>
  <c r="J18" i="2"/>
  <c r="C15" i="11"/>
  <c r="H18" i="2"/>
  <c r="Z10" i="1"/>
  <c r="C14" i="11"/>
  <c r="G14" i="11"/>
  <c r="K14" i="11"/>
  <c r="D14" i="11"/>
  <c r="H14" i="11"/>
  <c r="M14" i="11"/>
  <c r="B14" i="11"/>
  <c r="I14" i="11"/>
  <c r="E14" i="11"/>
  <c r="J14" i="11"/>
  <c r="F14" i="11"/>
  <c r="L14" i="11"/>
  <c r="H9" i="11"/>
  <c r="I9" i="11"/>
  <c r="D9" i="11"/>
  <c r="L9" i="11"/>
  <c r="E9" i="11"/>
  <c r="M9" i="11"/>
  <c r="G18" i="2"/>
  <c r="C16" i="11"/>
  <c r="K15" i="11"/>
  <c r="J17" i="13"/>
  <c r="J18" i="13" s="1"/>
  <c r="J8" i="11"/>
  <c r="M17" i="13"/>
  <c r="M18" i="13" s="1"/>
  <c r="C9" i="11"/>
  <c r="L13" i="11"/>
  <c r="G13" i="11"/>
  <c r="D17" i="11"/>
  <c r="D18" i="2"/>
  <c r="D19" i="11"/>
  <c r="H16" i="11"/>
  <c r="E8" i="11"/>
  <c r="J9" i="11"/>
  <c r="H13" i="11"/>
  <c r="C13" i="11"/>
  <c r="K18" i="2"/>
  <c r="B18" i="2"/>
  <c r="D16" i="11"/>
  <c r="AF213" i="1"/>
  <c r="Z213" i="1"/>
  <c r="AF209" i="1"/>
  <c r="Z209" i="1"/>
  <c r="AF205" i="1"/>
  <c r="Z205" i="1"/>
  <c r="AF201" i="1"/>
  <c r="Z201" i="1"/>
  <c r="AF197" i="1"/>
  <c r="Z197" i="1"/>
  <c r="AF193" i="1"/>
  <c r="Z193" i="1"/>
  <c r="AF189" i="1"/>
  <c r="Z189" i="1"/>
  <c r="AF185" i="1"/>
  <c r="Z185" i="1"/>
  <c r="AF181" i="1"/>
  <c r="Z181" i="1"/>
  <c r="AF177" i="1"/>
  <c r="Z177" i="1"/>
  <c r="AF173" i="1"/>
  <c r="Z173" i="1"/>
  <c r="AF169" i="1"/>
  <c r="Z169" i="1"/>
  <c r="AF165" i="1"/>
  <c r="Z165" i="1"/>
  <c r="AF161" i="1"/>
  <c r="Z161" i="1"/>
  <c r="AF157" i="1"/>
  <c r="Z157" i="1"/>
  <c r="AF153" i="1"/>
  <c r="Z153" i="1"/>
  <c r="AF149" i="1"/>
  <c r="Z149" i="1"/>
  <c r="AF145" i="1"/>
  <c r="Z145" i="1"/>
  <c r="AF141" i="1"/>
  <c r="Z141" i="1"/>
  <c r="AF137" i="1"/>
  <c r="Z137" i="1"/>
  <c r="AF133" i="1"/>
  <c r="Z133" i="1"/>
  <c r="AF129" i="1"/>
  <c r="Z129" i="1"/>
  <c r="AF125" i="1"/>
  <c r="Z125" i="1"/>
  <c r="AF121" i="1"/>
  <c r="Z121" i="1"/>
  <c r="AF117" i="1"/>
  <c r="Z117" i="1"/>
  <c r="AF113" i="1"/>
  <c r="Z113" i="1"/>
  <c r="AF109" i="1"/>
  <c r="Z109" i="1"/>
  <c r="AF105" i="1"/>
  <c r="Z105" i="1"/>
  <c r="AF101" i="1"/>
  <c r="Z101" i="1"/>
  <c r="AF97" i="1"/>
  <c r="Z97" i="1"/>
  <c r="AF93" i="1"/>
  <c r="Z93" i="1"/>
  <c r="AF89" i="1"/>
  <c r="Z89" i="1"/>
  <c r="AF85" i="1"/>
  <c r="Z85" i="1"/>
  <c r="AF81" i="1"/>
  <c r="Z81" i="1"/>
  <c r="AF77" i="1"/>
  <c r="Z77" i="1"/>
  <c r="AF73" i="1"/>
  <c r="Z73" i="1"/>
  <c r="AF69" i="1"/>
  <c r="Z69" i="1"/>
  <c r="AF65" i="1"/>
  <c r="Z65" i="1"/>
  <c r="AF61" i="1"/>
  <c r="Z61" i="1"/>
  <c r="AF57" i="1"/>
  <c r="Z57" i="1"/>
  <c r="AF53" i="1"/>
  <c r="Z53" i="1"/>
  <c r="AF49" i="1"/>
  <c r="Z49" i="1"/>
  <c r="AF45" i="1"/>
  <c r="Z45" i="1"/>
  <c r="AF41" i="1"/>
  <c r="Z41" i="1"/>
  <c r="AF37" i="1"/>
  <c r="Z37" i="1"/>
  <c r="AF33" i="1"/>
  <c r="Z33" i="1"/>
  <c r="AF29" i="1"/>
  <c r="Z29" i="1"/>
  <c r="AF25" i="1"/>
  <c r="Z25" i="1"/>
  <c r="AF21" i="1"/>
  <c r="Z21" i="1"/>
  <c r="AF17" i="1"/>
  <c r="Z17" i="1"/>
  <c r="AF13" i="1"/>
  <c r="Z13" i="1"/>
  <c r="AF272" i="1"/>
  <c r="Z272" i="1"/>
  <c r="AF268" i="1"/>
  <c r="Z268" i="1"/>
  <c r="AF264" i="1"/>
  <c r="Z264" i="1"/>
  <c r="AF260" i="1"/>
  <c r="Z260" i="1"/>
  <c r="AF256" i="1"/>
  <c r="Z256" i="1"/>
  <c r="AF252" i="1"/>
  <c r="Z252" i="1"/>
  <c r="AF248" i="1"/>
  <c r="Z248" i="1"/>
  <c r="AF244" i="1"/>
  <c r="Z244" i="1"/>
  <c r="AF240" i="1"/>
  <c r="Z240" i="1"/>
  <c r="AF236" i="1"/>
  <c r="Z236" i="1"/>
  <c r="AF232" i="1"/>
  <c r="Z232" i="1"/>
  <c r="AF228" i="1"/>
  <c r="Z228" i="1"/>
  <c r="AF224" i="1"/>
  <c r="Z224" i="1"/>
  <c r="AF220" i="1"/>
  <c r="Z220" i="1"/>
  <c r="AF216" i="1"/>
  <c r="Z216" i="1"/>
  <c r="AF212" i="1"/>
  <c r="Z212" i="1"/>
  <c r="AF208" i="1"/>
  <c r="Z208" i="1"/>
  <c r="AF204" i="1"/>
  <c r="Z204" i="1"/>
  <c r="AF200" i="1"/>
  <c r="Z200" i="1"/>
  <c r="AF196" i="1"/>
  <c r="Z196" i="1"/>
  <c r="AF192" i="1"/>
  <c r="Z192" i="1"/>
  <c r="AF188" i="1"/>
  <c r="Z188" i="1"/>
  <c r="AF184" i="1"/>
  <c r="Z184" i="1"/>
  <c r="AF180" i="1"/>
  <c r="Z180" i="1"/>
  <c r="AF176" i="1"/>
  <c r="Z176" i="1"/>
  <c r="AF172" i="1"/>
  <c r="Z172" i="1"/>
  <c r="AF168" i="1"/>
  <c r="Z168" i="1"/>
  <c r="AF164" i="1"/>
  <c r="Z164" i="1"/>
  <c r="AF160" i="1"/>
  <c r="Z160" i="1"/>
  <c r="AF156" i="1"/>
  <c r="Z156" i="1"/>
  <c r="AF152" i="1"/>
  <c r="Z152" i="1"/>
  <c r="AF148" i="1"/>
  <c r="Z148" i="1"/>
  <c r="AF144" i="1"/>
  <c r="Z144" i="1"/>
  <c r="AF140" i="1"/>
  <c r="Z140" i="1"/>
  <c r="AF136" i="1"/>
  <c r="Z136" i="1"/>
  <c r="AF132" i="1"/>
  <c r="Z132" i="1"/>
  <c r="AF128" i="1"/>
  <c r="Z128" i="1"/>
  <c r="AF124" i="1"/>
  <c r="Z124" i="1"/>
  <c r="AF120" i="1"/>
  <c r="Z120" i="1"/>
  <c r="AF116" i="1"/>
  <c r="Z116" i="1"/>
  <c r="AF112" i="1"/>
  <c r="Z112" i="1"/>
  <c r="AF108" i="1"/>
  <c r="Z108" i="1"/>
  <c r="AF104" i="1"/>
  <c r="Z104" i="1"/>
  <c r="AF100" i="1"/>
  <c r="Z100" i="1"/>
  <c r="AF96" i="1"/>
  <c r="Z96" i="1"/>
  <c r="AF92" i="1"/>
  <c r="Z92" i="1"/>
  <c r="AF88" i="1"/>
  <c r="Z88" i="1"/>
  <c r="AF84" i="1"/>
  <c r="Z84" i="1"/>
  <c r="AF80" i="1"/>
  <c r="Z80" i="1"/>
  <c r="AF76" i="1"/>
  <c r="Z76" i="1"/>
  <c r="AF72" i="1"/>
  <c r="Z72" i="1"/>
  <c r="AF68" i="1"/>
  <c r="Z68" i="1"/>
  <c r="AF64" i="1"/>
  <c r="Z64" i="1"/>
  <c r="AF60" i="1"/>
  <c r="Z60" i="1"/>
  <c r="AF56" i="1"/>
  <c r="Z56" i="1"/>
  <c r="AF52" i="1"/>
  <c r="Z52" i="1"/>
  <c r="AF48" i="1"/>
  <c r="Z48" i="1"/>
  <c r="AF44" i="1"/>
  <c r="Z44" i="1"/>
  <c r="AF40" i="1"/>
  <c r="Z40" i="1"/>
  <c r="AF36" i="1"/>
  <c r="Z36" i="1"/>
  <c r="AF32" i="1"/>
  <c r="Z32" i="1"/>
  <c r="AF28" i="1"/>
  <c r="Z28" i="1"/>
  <c r="AF24" i="1"/>
  <c r="Z24" i="1"/>
  <c r="AF20" i="1"/>
  <c r="Z20" i="1"/>
  <c r="AF16" i="1"/>
  <c r="Z16" i="1"/>
  <c r="AF12" i="1"/>
  <c r="Z12" i="1"/>
  <c r="AF55" i="1"/>
  <c r="Z55" i="1"/>
  <c r="AF47" i="1"/>
  <c r="Z47" i="1"/>
  <c r="AF35" i="1"/>
  <c r="Z35" i="1"/>
  <c r="AF273" i="1"/>
  <c r="Z273" i="1"/>
  <c r="AF269" i="1"/>
  <c r="Z269" i="1"/>
  <c r="AF265" i="1"/>
  <c r="Z265" i="1"/>
  <c r="AF261" i="1"/>
  <c r="Z261" i="1"/>
  <c r="AF257" i="1"/>
  <c r="Z257" i="1"/>
  <c r="AF253" i="1"/>
  <c r="Z253" i="1"/>
  <c r="AF249" i="1"/>
  <c r="Z249" i="1"/>
  <c r="AF245" i="1"/>
  <c r="Z245" i="1"/>
  <c r="AF241" i="1"/>
  <c r="Z241" i="1"/>
  <c r="AF237" i="1"/>
  <c r="Z237" i="1"/>
  <c r="AF233" i="1"/>
  <c r="Z233" i="1"/>
  <c r="AF229" i="1"/>
  <c r="Z229" i="1"/>
  <c r="AF225" i="1"/>
  <c r="Z225" i="1"/>
  <c r="AF221" i="1"/>
  <c r="Z221" i="1"/>
  <c r="AF217" i="1"/>
  <c r="Z217" i="1"/>
  <c r="AF5" i="1"/>
  <c r="Z5" i="1"/>
  <c r="AF271" i="1"/>
  <c r="Z271" i="1"/>
  <c r="AF267" i="1"/>
  <c r="Z267" i="1"/>
  <c r="AF263" i="1"/>
  <c r="Z263" i="1"/>
  <c r="AF259" i="1"/>
  <c r="Z259" i="1"/>
  <c r="AF255" i="1"/>
  <c r="Z255" i="1"/>
  <c r="AF251" i="1"/>
  <c r="Z251" i="1"/>
  <c r="AF247" i="1"/>
  <c r="Z247" i="1"/>
  <c r="AF243" i="1"/>
  <c r="Z243" i="1"/>
  <c r="AF239" i="1"/>
  <c r="Z239" i="1"/>
  <c r="AF235" i="1"/>
  <c r="Z235" i="1"/>
  <c r="AF231" i="1"/>
  <c r="Z231" i="1"/>
  <c r="AF227" i="1"/>
  <c r="Z227" i="1"/>
  <c r="AF223" i="1"/>
  <c r="Z223" i="1"/>
  <c r="AF219" i="1"/>
  <c r="Z219" i="1"/>
  <c r="AF215" i="1"/>
  <c r="Z215" i="1"/>
  <c r="AF211" i="1"/>
  <c r="Z211" i="1"/>
  <c r="AF207" i="1"/>
  <c r="Z207" i="1"/>
  <c r="AF203" i="1"/>
  <c r="Z203" i="1"/>
  <c r="AF199" i="1"/>
  <c r="Z199" i="1"/>
  <c r="AF195" i="1"/>
  <c r="Z195" i="1"/>
  <c r="AF191" i="1"/>
  <c r="Z191" i="1"/>
  <c r="AF187" i="1"/>
  <c r="Z187" i="1"/>
  <c r="AF183" i="1"/>
  <c r="Z183" i="1"/>
  <c r="AF179" i="1"/>
  <c r="Z179" i="1"/>
  <c r="AF175" i="1"/>
  <c r="Z175" i="1"/>
  <c r="AF171" i="1"/>
  <c r="Z171" i="1"/>
  <c r="AF167" i="1"/>
  <c r="Z167" i="1"/>
  <c r="AF163" i="1"/>
  <c r="Z163" i="1"/>
  <c r="AF159" i="1"/>
  <c r="Z159" i="1"/>
  <c r="AF155" i="1"/>
  <c r="Z155" i="1"/>
  <c r="AF151" i="1"/>
  <c r="Z151" i="1"/>
  <c r="AF147" i="1"/>
  <c r="Z147" i="1"/>
  <c r="AF143" i="1"/>
  <c r="Z143" i="1"/>
  <c r="AF139" i="1"/>
  <c r="Z139" i="1"/>
  <c r="AF135" i="1"/>
  <c r="Z135" i="1"/>
  <c r="AF131" i="1"/>
  <c r="Z131" i="1"/>
  <c r="AF127" i="1"/>
  <c r="Z127" i="1"/>
  <c r="AF123" i="1"/>
  <c r="Z123" i="1"/>
  <c r="AF119" i="1"/>
  <c r="Z119" i="1"/>
  <c r="AF115" i="1"/>
  <c r="Z115" i="1"/>
  <c r="AF111" i="1"/>
  <c r="Z111" i="1"/>
  <c r="AF107" i="1"/>
  <c r="Z107" i="1"/>
  <c r="AF103" i="1"/>
  <c r="Z103" i="1"/>
  <c r="AF99" i="1"/>
  <c r="Z99" i="1"/>
  <c r="AF95" i="1"/>
  <c r="Z95" i="1"/>
  <c r="AF91" i="1"/>
  <c r="Z91" i="1"/>
  <c r="AF87" i="1"/>
  <c r="Z87" i="1"/>
  <c r="AF83" i="1"/>
  <c r="Z83" i="1"/>
  <c r="AF79" i="1"/>
  <c r="Z79" i="1"/>
  <c r="AF75" i="1"/>
  <c r="Z75" i="1"/>
  <c r="AF71" i="1"/>
  <c r="Z71" i="1"/>
  <c r="AF67" i="1"/>
  <c r="Z67" i="1"/>
  <c r="AF63" i="1"/>
  <c r="Z63" i="1"/>
  <c r="AF59" i="1"/>
  <c r="Z59" i="1"/>
  <c r="AF51" i="1"/>
  <c r="Z51" i="1"/>
  <c r="AF43" i="1"/>
  <c r="Z43" i="1"/>
  <c r="AF39" i="1"/>
  <c r="Z39" i="1"/>
  <c r="AF31" i="1"/>
  <c r="Z31" i="1"/>
  <c r="AF27" i="1"/>
  <c r="Z27" i="1"/>
  <c r="AF23" i="1"/>
  <c r="Z23" i="1"/>
  <c r="AF19" i="1"/>
  <c r="Z19" i="1"/>
  <c r="AF15" i="1"/>
  <c r="Z15" i="1"/>
  <c r="AF11" i="1"/>
  <c r="Z11" i="1"/>
  <c r="AF274" i="1"/>
  <c r="Z274" i="1"/>
  <c r="AF270" i="1"/>
  <c r="Z270" i="1"/>
  <c r="AF266" i="1"/>
  <c r="Z266" i="1"/>
  <c r="AF262" i="1"/>
  <c r="Z262" i="1"/>
  <c r="AF258" i="1"/>
  <c r="Z258" i="1"/>
  <c r="AF254" i="1"/>
  <c r="Z254" i="1"/>
  <c r="AF250" i="1"/>
  <c r="Z250" i="1"/>
  <c r="AF246" i="1"/>
  <c r="Z246" i="1"/>
  <c r="AF242" i="1"/>
  <c r="Z242" i="1"/>
  <c r="AF238" i="1"/>
  <c r="Z238" i="1"/>
  <c r="AF234" i="1"/>
  <c r="Z234" i="1"/>
  <c r="AF230" i="1"/>
  <c r="Z230" i="1"/>
  <c r="AF226" i="1"/>
  <c r="Z226" i="1"/>
  <c r="AF222" i="1"/>
  <c r="Z222" i="1"/>
  <c r="AF218" i="1"/>
  <c r="Z218" i="1"/>
  <c r="AF214" i="1"/>
  <c r="Z214" i="1"/>
  <c r="AF210" i="1"/>
  <c r="Z210" i="1"/>
  <c r="AF206" i="1"/>
  <c r="Z206" i="1"/>
  <c r="AF202" i="1"/>
  <c r="Z202" i="1"/>
  <c r="AF198" i="1"/>
  <c r="Z198" i="1"/>
  <c r="AF194" i="1"/>
  <c r="Z194" i="1"/>
  <c r="AF190" i="1"/>
  <c r="Z190" i="1"/>
  <c r="AF186" i="1"/>
  <c r="Z186" i="1"/>
  <c r="AF182" i="1"/>
  <c r="Z182" i="1"/>
  <c r="AF178" i="1"/>
  <c r="Z178" i="1"/>
  <c r="AF174" i="1"/>
  <c r="Z174" i="1"/>
  <c r="AF170" i="1"/>
  <c r="Z170" i="1"/>
  <c r="AF166" i="1"/>
  <c r="Z166" i="1"/>
  <c r="AF162" i="1"/>
  <c r="Z162" i="1"/>
  <c r="AF158" i="1"/>
  <c r="Z158" i="1"/>
  <c r="AF154" i="1"/>
  <c r="Z154" i="1"/>
  <c r="AF150" i="1"/>
  <c r="Z150" i="1"/>
  <c r="AF146" i="1"/>
  <c r="Z146" i="1"/>
  <c r="AF142" i="1"/>
  <c r="Z142" i="1"/>
  <c r="AF138" i="1"/>
  <c r="Z138" i="1"/>
  <c r="AF134" i="1"/>
  <c r="Z134" i="1"/>
  <c r="AF130" i="1"/>
  <c r="Z130" i="1"/>
  <c r="AF126" i="1"/>
  <c r="Z126" i="1"/>
  <c r="AF122" i="1"/>
  <c r="Z122" i="1"/>
  <c r="AF118" i="1"/>
  <c r="Z118" i="1"/>
  <c r="AF114" i="1"/>
  <c r="Z114" i="1"/>
  <c r="AF110" i="1"/>
  <c r="Z110" i="1"/>
  <c r="AF106" i="1"/>
  <c r="Z106" i="1"/>
  <c r="AF102" i="1"/>
  <c r="Z102" i="1"/>
  <c r="AF98" i="1"/>
  <c r="Z98" i="1"/>
  <c r="AF94" i="1"/>
  <c r="Z94" i="1"/>
  <c r="AF90" i="1"/>
  <c r="Z90" i="1"/>
  <c r="AF86" i="1"/>
  <c r="Z86" i="1"/>
  <c r="AF82" i="1"/>
  <c r="Z82" i="1"/>
  <c r="AF78" i="1"/>
  <c r="Z78" i="1"/>
  <c r="AF74" i="1"/>
  <c r="Z74" i="1"/>
  <c r="AF70" i="1"/>
  <c r="Z70" i="1"/>
  <c r="AF66" i="1"/>
  <c r="Z66" i="1"/>
  <c r="AF62" i="1"/>
  <c r="Z62" i="1"/>
  <c r="AF58" i="1"/>
  <c r="Z58" i="1"/>
  <c r="AF54" i="1"/>
  <c r="Z54" i="1"/>
  <c r="AF50" i="1"/>
  <c r="Z50" i="1"/>
  <c r="AF46" i="1"/>
  <c r="Z46" i="1"/>
  <c r="AF42" i="1"/>
  <c r="Z42" i="1"/>
  <c r="AF38" i="1"/>
  <c r="Z38" i="1"/>
  <c r="AF34" i="1"/>
  <c r="Z34" i="1"/>
  <c r="AF30" i="1"/>
  <c r="Z30" i="1"/>
  <c r="AF26" i="1"/>
  <c r="Z26" i="1"/>
  <c r="AF22" i="1"/>
  <c r="Z22" i="1"/>
  <c r="AF18" i="1"/>
  <c r="Z18" i="1"/>
  <c r="AF14" i="1"/>
  <c r="Z14" i="1"/>
  <c r="AF6" i="1"/>
  <c r="Z6" i="1"/>
  <c r="N46" i="11"/>
  <c r="N44" i="11"/>
  <c r="B29" i="11"/>
  <c r="F29" i="11"/>
  <c r="J29" i="11"/>
  <c r="N29" i="11"/>
  <c r="M29" i="11"/>
  <c r="C29" i="11"/>
  <c r="G29" i="11"/>
  <c r="K29" i="11"/>
  <c r="I29" i="11"/>
  <c r="D29" i="11"/>
  <c r="H29" i="11"/>
  <c r="L29" i="11"/>
  <c r="E29" i="11"/>
  <c r="B26" i="11"/>
  <c r="F26" i="11"/>
  <c r="J26" i="11"/>
  <c r="I26" i="11"/>
  <c r="C26" i="11"/>
  <c r="G26" i="11"/>
  <c r="K26" i="11"/>
  <c r="N26" i="11"/>
  <c r="D26" i="11"/>
  <c r="H26" i="11"/>
  <c r="L26" i="11"/>
  <c r="E26" i="11"/>
  <c r="M26" i="11"/>
  <c r="B30" i="11"/>
  <c r="F30" i="11"/>
  <c r="J30" i="11"/>
  <c r="M30" i="11"/>
  <c r="C30" i="11"/>
  <c r="G30" i="11"/>
  <c r="K30" i="11"/>
  <c r="N30" i="11"/>
  <c r="I30" i="11"/>
  <c r="D30" i="11"/>
  <c r="H30" i="11"/>
  <c r="L30" i="11"/>
  <c r="E30" i="11"/>
  <c r="B34" i="11"/>
  <c r="F34" i="11"/>
  <c r="J34" i="11"/>
  <c r="M34" i="11"/>
  <c r="C34" i="11"/>
  <c r="G34" i="11"/>
  <c r="K34" i="11"/>
  <c r="N34" i="11"/>
  <c r="E34" i="11"/>
  <c r="D34" i="11"/>
  <c r="H34" i="11"/>
  <c r="L34" i="11"/>
  <c r="I34" i="11"/>
  <c r="B33" i="11"/>
  <c r="F33" i="11"/>
  <c r="J33" i="11"/>
  <c r="N33" i="11"/>
  <c r="M33" i="11"/>
  <c r="C33" i="11"/>
  <c r="G33" i="11"/>
  <c r="K33" i="11"/>
  <c r="E33" i="11"/>
  <c r="D33" i="11"/>
  <c r="H33" i="11"/>
  <c r="L33" i="11"/>
  <c r="I33" i="11"/>
  <c r="B27" i="11"/>
  <c r="F27" i="11"/>
  <c r="J27" i="11"/>
  <c r="E27" i="11"/>
  <c r="C27" i="11"/>
  <c r="G27" i="11"/>
  <c r="K27" i="11"/>
  <c r="I27" i="11"/>
  <c r="D27" i="11"/>
  <c r="H27" i="11"/>
  <c r="L27" i="11"/>
  <c r="N27" i="11"/>
  <c r="M27" i="11"/>
  <c r="B31" i="11"/>
  <c r="F31" i="11"/>
  <c r="J31" i="11"/>
  <c r="M31" i="11"/>
  <c r="C31" i="11"/>
  <c r="G31" i="11"/>
  <c r="K31" i="11"/>
  <c r="E31" i="11"/>
  <c r="D31" i="11"/>
  <c r="H31" i="11"/>
  <c r="L31" i="11"/>
  <c r="N31" i="11"/>
  <c r="I31" i="11"/>
  <c r="B35" i="11"/>
  <c r="F35" i="11"/>
  <c r="J35" i="11"/>
  <c r="M35" i="11"/>
  <c r="C35" i="11"/>
  <c r="G35" i="11"/>
  <c r="K35" i="11"/>
  <c r="E35" i="11"/>
  <c r="D35" i="11"/>
  <c r="H35" i="11"/>
  <c r="L35" i="11"/>
  <c r="N35" i="11"/>
  <c r="I35" i="11"/>
  <c r="B25" i="11"/>
  <c r="F25" i="11"/>
  <c r="J25" i="11"/>
  <c r="N25" i="11"/>
  <c r="I25" i="11"/>
  <c r="C25" i="11"/>
  <c r="G25" i="11"/>
  <c r="K25" i="11"/>
  <c r="M25" i="11"/>
  <c r="D25" i="11"/>
  <c r="H25" i="11"/>
  <c r="L25" i="11"/>
  <c r="E25" i="11"/>
  <c r="C24" i="11"/>
  <c r="G24" i="11"/>
  <c r="K24" i="11"/>
  <c r="B24" i="11"/>
  <c r="N24" i="11"/>
  <c r="D24" i="11"/>
  <c r="H24" i="11"/>
  <c r="L24" i="11"/>
  <c r="F24" i="11"/>
  <c r="E24" i="11"/>
  <c r="I24" i="11"/>
  <c r="M24" i="11"/>
  <c r="J24" i="11"/>
  <c r="B28" i="11"/>
  <c r="F28" i="11"/>
  <c r="J28" i="11"/>
  <c r="E28" i="11"/>
  <c r="M28" i="11"/>
  <c r="C28" i="11"/>
  <c r="G28" i="11"/>
  <c r="K28" i="11"/>
  <c r="I28" i="11"/>
  <c r="N28" i="11"/>
  <c r="D28" i="11"/>
  <c r="H28" i="11"/>
  <c r="L28" i="11"/>
  <c r="B32" i="11"/>
  <c r="F32" i="11"/>
  <c r="J32" i="11"/>
  <c r="M32" i="11"/>
  <c r="C32" i="11"/>
  <c r="G32" i="11"/>
  <c r="K32" i="11"/>
  <c r="E32" i="11"/>
  <c r="D32" i="11"/>
  <c r="H32" i="11"/>
  <c r="L32" i="11"/>
  <c r="I32" i="11"/>
  <c r="N32" i="11"/>
  <c r="C7" i="2"/>
  <c r="B14" i="2"/>
  <c r="B10" i="2"/>
  <c r="B17" i="2"/>
  <c r="B13" i="2"/>
  <c r="B15" i="2"/>
  <c r="B16" i="2"/>
  <c r="B12" i="2"/>
  <c r="B8" i="2"/>
  <c r="B7" i="2"/>
  <c r="J7" i="2"/>
  <c r="F7" i="2"/>
  <c r="M17" i="2"/>
  <c r="I17" i="2"/>
  <c r="E17" i="2"/>
  <c r="M16" i="2"/>
  <c r="I16" i="2"/>
  <c r="E16" i="2"/>
  <c r="M15" i="2"/>
  <c r="I15" i="2"/>
  <c r="E15" i="2"/>
  <c r="M14" i="2"/>
  <c r="I14" i="2"/>
  <c r="E14" i="2"/>
  <c r="M13" i="2"/>
  <c r="I13" i="2"/>
  <c r="E13" i="2"/>
  <c r="M12" i="2"/>
  <c r="I12" i="2"/>
  <c r="E12" i="2"/>
  <c r="M11" i="2"/>
  <c r="I11" i="2"/>
  <c r="E11" i="2"/>
  <c r="M10" i="2"/>
  <c r="I10" i="2"/>
  <c r="E10" i="2"/>
  <c r="M9" i="2"/>
  <c r="I9" i="2"/>
  <c r="E9" i="2"/>
  <c r="M8" i="2"/>
  <c r="I8" i="2"/>
  <c r="E8" i="2"/>
  <c r="M7" i="2"/>
  <c r="I7" i="2"/>
  <c r="E7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K17" i="2"/>
  <c r="G17" i="2"/>
  <c r="C17" i="2"/>
  <c r="K16" i="2"/>
  <c r="G16" i="2"/>
  <c r="C16" i="2"/>
  <c r="K15" i="2"/>
  <c r="G15" i="2"/>
  <c r="C15" i="2"/>
  <c r="K14" i="2"/>
  <c r="G14" i="2"/>
  <c r="C14" i="2"/>
  <c r="K13" i="2"/>
  <c r="G13" i="2"/>
  <c r="C13" i="2"/>
  <c r="K12" i="2"/>
  <c r="G12" i="2"/>
  <c r="C12" i="2"/>
  <c r="K11" i="2"/>
  <c r="G11" i="2"/>
  <c r="C11" i="2"/>
  <c r="K10" i="2"/>
  <c r="G10" i="2"/>
  <c r="C10" i="2"/>
  <c r="K9" i="2"/>
  <c r="G9" i="2"/>
  <c r="C9" i="2"/>
  <c r="K8" i="2"/>
  <c r="G8" i="2"/>
  <c r="C8" i="2"/>
  <c r="K7" i="2"/>
  <c r="G7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N9" i="13" l="1"/>
  <c r="N12" i="11"/>
  <c r="N18" i="13"/>
  <c r="B31" i="2"/>
  <c r="B32" i="2"/>
  <c r="E20" i="11"/>
  <c r="B27" i="2"/>
  <c r="B20" i="11"/>
  <c r="M20" i="11"/>
  <c r="K20" i="11"/>
  <c r="F20" i="11"/>
  <c r="N16" i="11"/>
  <c r="I20" i="11"/>
  <c r="C20" i="11"/>
  <c r="N11" i="11"/>
  <c r="G20" i="11"/>
  <c r="J20" i="11"/>
  <c r="H20" i="11"/>
  <c r="N15" i="11"/>
  <c r="N14" i="11"/>
  <c r="D20" i="11"/>
  <c r="N17" i="11"/>
  <c r="N19" i="11"/>
  <c r="N18" i="2"/>
  <c r="L20" i="11"/>
  <c r="B18" i="13"/>
  <c r="N17" i="13"/>
  <c r="N13" i="11"/>
  <c r="N9" i="11"/>
  <c r="N8" i="11"/>
  <c r="N18" i="11"/>
  <c r="M9" i="12"/>
  <c r="I9" i="12"/>
  <c r="E9" i="12"/>
  <c r="M8" i="12"/>
  <c r="I8" i="12"/>
  <c r="E8" i="12"/>
  <c r="D42" i="11"/>
  <c r="D50" i="11" s="1"/>
  <c r="H42" i="11"/>
  <c r="H50" i="11" s="1"/>
  <c r="L9" i="12"/>
  <c r="H9" i="12"/>
  <c r="D9" i="12"/>
  <c r="L8" i="12"/>
  <c r="H8" i="12"/>
  <c r="D8" i="12"/>
  <c r="E42" i="11"/>
  <c r="E50" i="11" s="1"/>
  <c r="I42" i="11"/>
  <c r="I50" i="11" s="1"/>
  <c r="K9" i="12"/>
  <c r="G9" i="12"/>
  <c r="C9" i="12"/>
  <c r="K8" i="12"/>
  <c r="G8" i="12"/>
  <c r="C8" i="12"/>
  <c r="F42" i="11"/>
  <c r="F50" i="11" s="1"/>
  <c r="J42" i="11"/>
  <c r="J50" i="11" s="1"/>
  <c r="B42" i="11"/>
  <c r="B50" i="11" s="1"/>
  <c r="B53" i="11" s="1"/>
  <c r="J9" i="12"/>
  <c r="F9" i="12"/>
  <c r="B9" i="12"/>
  <c r="J8" i="12"/>
  <c r="F8" i="12"/>
  <c r="B8" i="12"/>
  <c r="C42" i="11"/>
  <c r="C50" i="11" s="1"/>
  <c r="G42" i="11"/>
  <c r="G50" i="11" s="1"/>
  <c r="K42" i="11"/>
  <c r="K50" i="11" s="1"/>
  <c r="L42" i="11"/>
  <c r="L50" i="11" s="1"/>
  <c r="E41" i="11"/>
  <c r="I41" i="11"/>
  <c r="M41" i="11"/>
  <c r="M42" i="11"/>
  <c r="M50" i="11" s="1"/>
  <c r="F41" i="11"/>
  <c r="J41" i="11"/>
  <c r="B41" i="11"/>
  <c r="C41" i="11"/>
  <c r="G41" i="11"/>
  <c r="K41" i="11"/>
  <c r="D41" i="11"/>
  <c r="H41" i="11"/>
  <c r="L41" i="11"/>
  <c r="B24" i="2"/>
  <c r="B23" i="2"/>
  <c r="M15" i="12"/>
  <c r="I15" i="12"/>
  <c r="E15" i="12"/>
  <c r="L15" i="12"/>
  <c r="H15" i="12"/>
  <c r="D15" i="12"/>
  <c r="K15" i="12"/>
  <c r="G15" i="12"/>
  <c r="C15" i="12"/>
  <c r="D48" i="11"/>
  <c r="J15" i="12"/>
  <c r="F15" i="12"/>
  <c r="B15" i="12"/>
  <c r="E48" i="11"/>
  <c r="C48" i="11"/>
  <c r="M48" i="11"/>
  <c r="L48" i="11"/>
  <c r="B48" i="11"/>
  <c r="I48" i="11"/>
  <c r="H48" i="11"/>
  <c r="K48" i="11"/>
  <c r="J48" i="11"/>
  <c r="G48" i="11"/>
  <c r="F48" i="11"/>
  <c r="B25" i="2"/>
  <c r="B26" i="2"/>
  <c r="B28" i="2"/>
  <c r="B29" i="2"/>
  <c r="B30" i="2"/>
  <c r="B19" i="2"/>
  <c r="N36" i="11"/>
  <c r="O34" i="11" s="1"/>
  <c r="F36" i="11"/>
  <c r="M36" i="11"/>
  <c r="L36" i="11"/>
  <c r="B36" i="11"/>
  <c r="J36" i="11"/>
  <c r="C36" i="11"/>
  <c r="I36" i="11"/>
  <c r="H36" i="11"/>
  <c r="K36" i="11"/>
  <c r="E36" i="11"/>
  <c r="D36" i="11"/>
  <c r="G36" i="11"/>
  <c r="E19" i="2"/>
  <c r="M19" i="2"/>
  <c r="C19" i="2"/>
  <c r="N7" i="2"/>
  <c r="N11" i="2"/>
  <c r="N15" i="2"/>
  <c r="G19" i="2"/>
  <c r="H19" i="2"/>
  <c r="L19" i="2"/>
  <c r="N13" i="2"/>
  <c r="N17" i="2"/>
  <c r="N9" i="2"/>
  <c r="K19" i="2"/>
  <c r="N12" i="2"/>
  <c r="N16" i="2"/>
  <c r="N8" i="2"/>
  <c r="I19" i="2"/>
  <c r="F19" i="2"/>
  <c r="D19" i="2"/>
  <c r="N10" i="2"/>
  <c r="N14" i="2"/>
  <c r="J19" i="2"/>
  <c r="C53" i="11" l="1"/>
  <c r="D53" i="11" s="1"/>
  <c r="E53" i="11" s="1"/>
  <c r="F53" i="11" s="1"/>
  <c r="G53" i="11" s="1"/>
  <c r="H53" i="11" s="1"/>
  <c r="I53" i="11" s="1"/>
  <c r="J53" i="11" s="1"/>
  <c r="K53" i="11" s="1"/>
  <c r="L53" i="11" s="1"/>
  <c r="M53" i="11" s="1"/>
  <c r="N50" i="11"/>
  <c r="D58" i="11" s="1"/>
  <c r="N20" i="11"/>
  <c r="O12" i="11" s="1"/>
  <c r="N8" i="12"/>
  <c r="B35" i="2"/>
  <c r="N48" i="11"/>
  <c r="N9" i="12"/>
  <c r="D17" i="12" s="1"/>
  <c r="D21" i="12" s="1"/>
  <c r="N15" i="12"/>
  <c r="N41" i="11"/>
  <c r="N42" i="11"/>
  <c r="O35" i="11"/>
  <c r="O26" i="11"/>
  <c r="O30" i="11"/>
  <c r="O32" i="11"/>
  <c r="O27" i="11"/>
  <c r="O31" i="11"/>
  <c r="O33" i="11"/>
  <c r="O24" i="11"/>
  <c r="O36" i="11"/>
  <c r="O25" i="11"/>
  <c r="O29" i="11"/>
  <c r="O28" i="11"/>
  <c r="N19" i="2"/>
  <c r="O18" i="2" s="1"/>
  <c r="O11" i="11" l="1"/>
  <c r="O14" i="11"/>
  <c r="O19" i="11"/>
  <c r="O18" i="11"/>
  <c r="O15" i="11"/>
  <c r="O9" i="11"/>
  <c r="O10" i="11"/>
  <c r="O13" i="11"/>
  <c r="O20" i="11"/>
  <c r="O16" i="11"/>
  <c r="O8" i="11"/>
  <c r="O17" i="11"/>
  <c r="O16" i="2"/>
  <c r="O15" i="2"/>
  <c r="O13" i="2"/>
  <c r="O7" i="2"/>
  <c r="O8" i="2"/>
  <c r="O11" i="2"/>
  <c r="O17" i="2"/>
  <c r="O19" i="2"/>
  <c r="O10" i="2"/>
  <c r="O14" i="2"/>
  <c r="O12" i="2"/>
  <c r="O9" i="2"/>
  <c r="C32" i="2"/>
  <c r="C30" i="2"/>
  <c r="C26" i="2"/>
  <c r="C34" i="2"/>
  <c r="C29" i="2"/>
  <c r="C28" i="2"/>
  <c r="C31" i="2"/>
  <c r="C23" i="2"/>
  <c r="C24" i="2"/>
  <c r="C33" i="2"/>
  <c r="C27" i="2"/>
  <c r="C25" i="2"/>
  <c r="C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Jean-Marie Bugarel</author>
  </authors>
  <commentList>
    <comment ref="P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Supprimer le montant des colonnes jaunes une fois le montant entré en colonne verte</t>
        </r>
      </text>
    </comment>
  </commentList>
</comments>
</file>

<file path=xl/sharedStrings.xml><?xml version="1.0" encoding="utf-8"?>
<sst xmlns="http://schemas.openxmlformats.org/spreadsheetml/2006/main" count="268" uniqueCount="129">
  <si>
    <t>PROJETS SIGNES</t>
  </si>
  <si>
    <t>DATE DE REMISE DU DEVIS</t>
  </si>
  <si>
    <t>MOIS PREVISIONNEL
DE SIGNATURE</t>
  </si>
  <si>
    <r>
      <t xml:space="preserve">MONTANT SIGNE
</t>
    </r>
    <r>
      <rPr>
        <b/>
        <sz val="11"/>
        <color indexed="10"/>
        <rFont val="Calibri"/>
        <family val="2"/>
      </rPr>
      <t xml:space="preserve">A VALIDER
</t>
    </r>
    <r>
      <rPr>
        <b/>
        <sz val="11"/>
        <color indexed="8"/>
        <rFont val="Calibri"/>
        <family val="2"/>
      </rPr>
      <t>(€ HT)</t>
    </r>
  </si>
  <si>
    <r>
      <t xml:space="preserve">MONTANT SIGNE </t>
    </r>
    <r>
      <rPr>
        <b/>
        <sz val="11"/>
        <color indexed="10"/>
        <rFont val="Calibri"/>
        <family val="2"/>
      </rPr>
      <t xml:space="preserve">VALIDÉ
</t>
    </r>
    <r>
      <rPr>
        <b/>
        <sz val="11"/>
        <color indexed="8"/>
        <rFont val="Calibri"/>
        <family val="2"/>
      </rPr>
      <t>(€ HT)</t>
    </r>
  </si>
  <si>
    <t>MOIS DE SIGNATURE</t>
  </si>
  <si>
    <r>
      <t xml:space="preserve">MONTANT SIGNE </t>
    </r>
    <r>
      <rPr>
        <b/>
        <sz val="11"/>
        <color indexed="10"/>
        <rFont val="Calibri"/>
        <family val="2"/>
      </rPr>
      <t xml:space="preserve">ANNULÉ
</t>
    </r>
    <r>
      <rPr>
        <b/>
        <sz val="11"/>
        <color indexed="8"/>
        <rFont val="Calibri"/>
        <family val="2"/>
      </rPr>
      <t>(€ HT)</t>
    </r>
  </si>
  <si>
    <t>COMMENTAIRES</t>
  </si>
  <si>
    <t>LECLERC</t>
  </si>
  <si>
    <t>Vincent</t>
  </si>
  <si>
    <t>FAILLIOT</t>
  </si>
  <si>
    <t>Perdu</t>
  </si>
  <si>
    <t>BOVY</t>
  </si>
  <si>
    <t>Yvette</t>
  </si>
  <si>
    <t>Sans Suite - Abandonné</t>
  </si>
  <si>
    <t>Philippe</t>
  </si>
  <si>
    <t>client n'est plus intéressé !</t>
  </si>
  <si>
    <t>Xavier</t>
  </si>
  <si>
    <t>DURAND</t>
  </si>
  <si>
    <t>Tony</t>
  </si>
  <si>
    <t>DECEMBRE</t>
  </si>
  <si>
    <t>JANVIER</t>
  </si>
  <si>
    <t>NOVEMBRE</t>
  </si>
  <si>
    <t>Pourcentage</t>
  </si>
  <si>
    <t>Statut</t>
  </si>
  <si>
    <t>Signé - Validé</t>
  </si>
  <si>
    <t>Signé - Annulé</t>
  </si>
  <si>
    <t>Parrainage</t>
  </si>
  <si>
    <t>Mailing</t>
  </si>
  <si>
    <t>TOTAL</t>
  </si>
  <si>
    <t>Nombre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</si>
  <si>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</si>
  <si>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</si>
  <si>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</si>
  <si>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</si>
  <si>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</si>
  <si>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</si>
  <si>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</si>
  <si>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</si>
  <si>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</si>
  <si>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STATUT ACTUEL</t>
  </si>
  <si>
    <t>PROSPECTS</t>
  </si>
  <si>
    <t>Appel direct</t>
  </si>
  <si>
    <t>Contact e-mail direct</t>
  </si>
  <si>
    <t>Prospection directe</t>
  </si>
  <si>
    <t>Salon</t>
  </si>
  <si>
    <t>Formulaire site web</t>
  </si>
  <si>
    <t>Sources prospects</t>
  </si>
  <si>
    <t>Mois</t>
  </si>
  <si>
    <t>Robin</t>
  </si>
  <si>
    <t>BERNAIS</t>
  </si>
  <si>
    <t>JOYONS</t>
  </si>
  <si>
    <t>MULLEMAND</t>
  </si>
  <si>
    <t>David NERAND</t>
  </si>
  <si>
    <t>Fabrice ADGE</t>
  </si>
  <si>
    <t>% de chance estimé suite premier RDV</t>
  </si>
  <si>
    <t>N°</t>
  </si>
  <si>
    <t>% de chance estimé suite envoi du devis</t>
  </si>
  <si>
    <t>Montant estimé suite premier RDV (€ HT)</t>
  </si>
  <si>
    <t>MONTANT DEVIS ENVOYE (€ HT)</t>
  </si>
  <si>
    <t>RDV 1 à fixer</t>
  </si>
  <si>
    <t>RDV 1 pris</t>
  </si>
  <si>
    <t>Devis remis - négo</t>
  </si>
  <si>
    <t>Signé - A valider</t>
  </si>
  <si>
    <t>Stand-by</t>
  </si>
  <si>
    <t>Origine / Nombre</t>
  </si>
  <si>
    <t>Feuille non modifiable (automatique)</t>
  </si>
  <si>
    <t>Analyse globale</t>
  </si>
  <si>
    <t>Analyses par commercial</t>
  </si>
  <si>
    <t>RDV 1 fait</t>
  </si>
  <si>
    <t xml:space="preserve">Sélectionnez nom commercial : </t>
  </si>
  <si>
    <t>Paramètres de choix</t>
  </si>
  <si>
    <t>Analyse de l'origine des prospects (tous commerciaux)</t>
  </si>
  <si>
    <t>Statut des dossiers (global)</t>
  </si>
  <si>
    <t>Client a finalement effectué la prestation lui-même…</t>
  </si>
  <si>
    <t>Raison de l'échec</t>
  </si>
  <si>
    <t>PROJETS EN COURS</t>
  </si>
  <si>
    <t>Montant</t>
  </si>
  <si>
    <t>% chance</t>
  </si>
  <si>
    <t>Récap CA Projets en cours</t>
  </si>
  <si>
    <t>Chiffre d'affaires du commercial</t>
  </si>
  <si>
    <t>Montant en cours</t>
  </si>
  <si>
    <t>Montant estimé selon pourcentage de chance</t>
  </si>
  <si>
    <t>Montant estimé gagnable</t>
  </si>
  <si>
    <t>Récap CA Projets signés</t>
  </si>
  <si>
    <t>Récap CA Projets signés annulés</t>
  </si>
  <si>
    <t>PROJETS SUSPENDUS / PERDUS</t>
  </si>
  <si>
    <t>MONTANT SUSPENDU / PERDU
(€ HT)</t>
  </si>
  <si>
    <t>Récap CA Projets suspendus perdus</t>
  </si>
  <si>
    <t>Montant signé</t>
  </si>
  <si>
    <t>PROJETS SIGNES ANNULES</t>
  </si>
  <si>
    <t>Montant annulé</t>
  </si>
  <si>
    <t>PROJETS SUSPENDUS OU PERDUS</t>
  </si>
  <si>
    <t>Montant perdu</t>
  </si>
  <si>
    <t>Analyses Chiffre d'affaires global</t>
  </si>
  <si>
    <t>Statut actuel des dossiers du commercial</t>
  </si>
  <si>
    <t>Analyse de l'origine des prospects du commercial</t>
  </si>
  <si>
    <t>Statut / Nombre</t>
  </si>
  <si>
    <t xml:space="preserve">Année : </t>
  </si>
  <si>
    <t xml:space="preserve">Somme montant estimé gagnable + montant signé : </t>
  </si>
  <si>
    <t xml:space="preserve">Rappel objectif annuel commercial : </t>
  </si>
  <si>
    <t>Saisissez les objectifs de chiffre d'affaires dans la première ligne</t>
  </si>
  <si>
    <t xml:space="preserve">Pourcentage de l'objectif : </t>
  </si>
  <si>
    <t>Chiffre d'affaires global (à date de signature réelle ou estimée)</t>
  </si>
  <si>
    <t>% de l'objectif</t>
  </si>
  <si>
    <t>Véronique</t>
  </si>
  <si>
    <t>Saisissez l'activité commerciale (une ligne par prospect)</t>
  </si>
  <si>
    <t>Nom des commerciaux</t>
  </si>
  <si>
    <t>Date premier contact</t>
  </si>
  <si>
    <t>Source du prospect</t>
  </si>
  <si>
    <t>Nom du prospect</t>
  </si>
  <si>
    <t>Prénom</t>
  </si>
  <si>
    <r>
      <t>Commercial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(choisir dans la liste)</t>
    </r>
  </si>
  <si>
    <t>ALFAN</t>
  </si>
  <si>
    <t>Lucas</t>
  </si>
  <si>
    <t xml:space="preserve">Rappel objectif annuel : </t>
  </si>
  <si>
    <t>Cliquez ici :</t>
  </si>
  <si>
    <t>(ou recopiez le lien en cas de problème)</t>
  </si>
  <si>
    <t>Vous souhaitez obtenir le mot de passe de ce document ?</t>
  </si>
  <si>
    <t>Obtenez le code pour déverrouiller et modifier ce document comme vous l'entendez.</t>
  </si>
  <si>
    <t>Objectifs des commerciaux / suivi</t>
  </si>
  <si>
    <t>Objectif chiffre d'affaires</t>
  </si>
  <si>
    <t>Somme chiffre d'affaires estimé</t>
  </si>
  <si>
    <t>Somme CA gagné estimé</t>
  </si>
  <si>
    <t>Rappel objectif (mensualisé)</t>
  </si>
  <si>
    <t>Cumul CA gagné estimé</t>
  </si>
  <si>
    <t>Cumul objectif</t>
  </si>
  <si>
    <t>https://www.business-plan-excel.fr/produit/mot-de-passe-tableau-suivi-commercial/</t>
  </si>
  <si>
    <t>Saisissez dans les cases vertes uniquement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</si>
</sst>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\ #,##0.00\ [$€-40C]\ ;\-#,##0.00\ [$€-40C]\ ;&quot; -&quot;00\ [$€-40C]\ ;@\ "/>
    <numFmt numFmtId="166" formatCode="d/m/yy"/>
    <numFmt numFmtId="167" formatCode="d/m/yy\ hh:mm"/>
    <numFmt numFmtId="168" formatCode="0\ [$€-40C]"/>
    <numFmt numFmtId="169" formatCode="dd/mm/yy;@"/>
    <numFmt numFmtId="170" formatCode="#,##0.00\ [$€-40C];[Red]\-#,##0.00\ [$€-40C]"/>
  </numFmts>
  <fonts count="42" x14ac:knownFonts="1"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5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37"/>
      <name val="Calibri"/>
      <family val="2"/>
    </font>
    <font>
      <b/>
      <sz val="16"/>
      <color indexed="10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37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b/>
      <sz val="20"/>
      <color indexed="8"/>
      <name val="Calibri"/>
      <family val="2"/>
    </font>
    <font>
      <b/>
      <u/>
      <sz val="11"/>
      <color indexed="8"/>
      <name val="Calibri"/>
      <family val="2"/>
    </font>
    <font>
      <i/>
      <sz val="11"/>
      <name val="Calibri"/>
      <family val="2"/>
    </font>
    <font>
      <b/>
      <i/>
      <sz val="14"/>
      <color theme="9"/>
      <name val="Calibri"/>
      <family val="2"/>
    </font>
    <font>
      <sz val="11"/>
      <color rgb="FFFF0000"/>
      <name val="Calibri"/>
      <family val="2"/>
    </font>
    <font>
      <b/>
      <i/>
      <sz val="14"/>
      <color theme="5" tint="-0.249977111117893"/>
      <name val="Calibri"/>
      <family val="2"/>
    </font>
    <font>
      <b/>
      <sz val="16"/>
      <name val="Calibri"/>
      <family val="2"/>
    </font>
    <font>
      <b/>
      <sz val="12"/>
      <color rgb="FFFF0000"/>
      <name val="Calibri"/>
      <family val="2"/>
    </font>
    <font>
      <b/>
      <i/>
      <sz val="12"/>
      <name val="Calibri"/>
      <family val="2"/>
    </font>
    <font>
      <b/>
      <sz val="16"/>
      <color rgb="FFFF0000"/>
      <name val="Calibri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i/>
      <sz val="11"/>
      <color rgb="FFFF0000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2"/>
      </patternFill>
    </fill>
    <fill>
      <patternFill patternType="solid">
        <fgColor indexed="42"/>
        <bgColor indexed="60"/>
      </patternFill>
    </fill>
    <fill>
      <patternFill patternType="solid">
        <fgColor indexed="20"/>
        <bgColor indexed="62"/>
      </patternFill>
    </fill>
    <fill>
      <patternFill patternType="solid">
        <fgColor theme="7" tint="0.59999389629810485"/>
        <bgColor indexed="59"/>
      </patternFill>
    </fill>
    <fill>
      <patternFill patternType="solid">
        <fgColor theme="7" tint="0.59999389629810485"/>
        <bgColor indexed="43"/>
      </patternFill>
    </fill>
    <fill>
      <patternFill patternType="solid">
        <fgColor theme="7" tint="0.59999389629810485"/>
        <bgColor indexed="12"/>
      </patternFill>
    </fill>
    <fill>
      <patternFill patternType="solid">
        <fgColor theme="7" tint="0.59999389629810485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2"/>
      </patternFill>
    </fill>
    <fill>
      <patternFill patternType="solid">
        <fgColor theme="9" tint="0.59999389629810485"/>
        <bgColor indexed="38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/>
    <xf numFmtId="0" fontId="1" fillId="2" borderId="0" applyBorder="0" applyProtection="0"/>
    <xf numFmtId="0" fontId="2" fillId="3" borderId="0" applyBorder="0" applyProtection="0"/>
    <xf numFmtId="165" fontId="17" fillId="0" borderId="0" applyBorder="0" applyProtection="0"/>
    <xf numFmtId="9" fontId="17" fillId="0" borderId="0" applyBorder="0" applyProtection="0"/>
    <xf numFmtId="164" fontId="17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66" fontId="1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0" fontId="14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14" fillId="0" borderId="0" xfId="0" applyNumberFormat="1" applyFont="1"/>
    <xf numFmtId="9" fontId="17" fillId="0" borderId="0" xfId="4" applyNumberFormat="1" applyFill="1" applyAlignment="1"/>
    <xf numFmtId="0" fontId="0" fillId="0" borderId="0" xfId="0" applyNumberFormat="1" applyFill="1"/>
    <xf numFmtId="0" fontId="3" fillId="0" borderId="1" xfId="0" applyNumberFormat="1" applyFont="1" applyFill="1" applyBorder="1" applyAlignment="1">
      <alignment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/>
    <xf numFmtId="0" fontId="16" fillId="0" borderId="0" xfId="0" applyNumberFormat="1" applyFont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Protection="1"/>
    <xf numFmtId="14" fontId="0" fillId="0" borderId="0" xfId="0" applyNumberFormat="1" applyFill="1" applyAlignment="1" applyProtection="1">
      <alignment horizontal="left"/>
    </xf>
    <xf numFmtId="0" fontId="21" fillId="0" borderId="0" xfId="0" applyNumberFormat="1" applyFont="1" applyFill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166" fontId="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166" fontId="6" fillId="0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166" fontId="20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</xf>
    <xf numFmtId="14" fontId="3" fillId="0" borderId="5" xfId="0" applyNumberFormat="1" applyFont="1" applyBorder="1" applyAlignment="1" applyProtection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3" fillId="5" borderId="6" xfId="0" applyNumberFormat="1" applyFont="1" applyFill="1" applyBorder="1" applyAlignment="1" applyProtection="1">
      <alignment horizontal="center" vertical="center" wrapText="1"/>
    </xf>
    <xf numFmtId="0" fontId="3" fillId="6" borderId="6" xfId="0" applyNumberFormat="1" applyFont="1" applyFill="1" applyBorder="1" applyAlignment="1" applyProtection="1">
      <alignment horizontal="center" vertical="center" wrapText="1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center" vertical="center" wrapText="1"/>
    </xf>
    <xf numFmtId="0" fontId="3" fillId="10" borderId="7" xfId="0" applyNumberFormat="1" applyFont="1" applyFill="1" applyBorder="1" applyAlignment="1" applyProtection="1">
      <alignment horizontal="center" vertical="center" wrapText="1"/>
    </xf>
    <xf numFmtId="0" fontId="3" fillId="11" borderId="6" xfId="0" applyNumberFormat="1" applyFont="1" applyFill="1" applyBorder="1" applyAlignment="1" applyProtection="1">
      <alignment horizontal="center" vertical="center" wrapText="1"/>
    </xf>
    <xf numFmtId="0" fontId="3" fillId="12" borderId="6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0" fontId="4" fillId="0" borderId="0" xfId="0" applyNumberFormat="1" applyFont="1" applyAlignment="1">
      <alignment vertical="center"/>
    </xf>
    <xf numFmtId="0" fontId="19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3" fillId="13" borderId="5" xfId="0" applyNumberFormat="1" applyFont="1" applyFill="1" applyBorder="1" applyAlignment="1">
      <alignment horizontal="left" vertical="center"/>
    </xf>
    <xf numFmtId="0" fontId="3" fillId="13" borderId="5" xfId="0" applyNumberFormat="1" applyFont="1" applyFill="1" applyBorder="1" applyAlignment="1">
      <alignment horizontal="right" vertical="center"/>
    </xf>
    <xf numFmtId="0" fontId="3" fillId="13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9" fontId="24" fillId="0" borderId="5" xfId="4" applyNumberFormat="1" applyFont="1" applyFill="1" applyBorder="1" applyAlignment="1">
      <alignment horizontal="center" vertical="center"/>
    </xf>
    <xf numFmtId="9" fontId="18" fillId="0" borderId="5" xfId="4" applyNumberFormat="1" applyFont="1" applyFill="1" applyBorder="1" applyAlignment="1">
      <alignment horizontal="center" vertical="center"/>
    </xf>
    <xf numFmtId="9" fontId="13" fillId="0" borderId="5" xfId="0" applyNumberFormat="1" applyFont="1" applyFill="1" applyBorder="1" applyAlignment="1">
      <alignment vertical="center"/>
    </xf>
    <xf numFmtId="0" fontId="25" fillId="0" borderId="0" xfId="0" applyNumberFormat="1" applyFont="1"/>
    <xf numFmtId="0" fontId="3" fillId="0" borderId="0" xfId="0" applyNumberFormat="1" applyFont="1" applyAlignment="1">
      <alignment horizontal="right"/>
    </xf>
    <xf numFmtId="0" fontId="7" fillId="0" borderId="0" xfId="0" applyNumberFormat="1" applyFont="1" applyFill="1" applyBorder="1" applyAlignment="1">
      <alignment vertical="center"/>
    </xf>
    <xf numFmtId="9" fontId="24" fillId="0" borderId="0" xfId="4" applyNumberFormat="1" applyFont="1" applyFill="1" applyBorder="1" applyAlignment="1">
      <alignment horizontal="center" vertical="center"/>
    </xf>
    <xf numFmtId="0" fontId="3" fillId="0" borderId="0" xfId="0" applyNumberFormat="1" applyFont="1" applyAlignment="1"/>
    <xf numFmtId="0" fontId="0" fillId="9" borderId="17" xfId="0" applyNumberFormat="1" applyFont="1" applyFill="1" applyBorder="1" applyProtection="1">
      <protection locked="0"/>
    </xf>
    <xf numFmtId="0" fontId="0" fillId="9" borderId="18" xfId="0" applyNumberFormat="1" applyFont="1" applyFill="1" applyBorder="1" applyProtection="1">
      <protection locked="0"/>
    </xf>
    <xf numFmtId="0" fontId="0" fillId="9" borderId="17" xfId="0" applyNumberFormat="1" applyFill="1" applyBorder="1" applyProtection="1">
      <protection locked="0"/>
    </xf>
    <xf numFmtId="0" fontId="0" fillId="9" borderId="18" xfId="0" applyNumberFormat="1" applyFill="1" applyBorder="1" applyProtection="1">
      <protection locked="0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14" fontId="0" fillId="0" borderId="5" xfId="0" applyNumberFormat="1" applyFill="1" applyBorder="1" applyAlignment="1" applyProtection="1">
      <alignment horizontal="left" vertical="center"/>
      <protection locked="0"/>
    </xf>
    <xf numFmtId="0" fontId="0" fillId="0" borderId="5" xfId="0" applyNumberFormat="1" applyFont="1" applyFill="1" applyBorder="1" applyAlignment="1" applyProtection="1">
      <alignment vertical="center"/>
      <protection locked="0"/>
    </xf>
    <xf numFmtId="0" fontId="21" fillId="0" borderId="1" xfId="0" applyNumberFormat="1" applyFont="1" applyFill="1" applyBorder="1" applyAlignment="1" applyProtection="1">
      <alignment vertical="center"/>
      <protection locked="0"/>
    </xf>
    <xf numFmtId="168" fontId="17" fillId="5" borderId="5" xfId="3" applyNumberFormat="1" applyFill="1" applyBorder="1" applyAlignment="1" applyProtection="1">
      <alignment vertical="center"/>
      <protection locked="0"/>
    </xf>
    <xf numFmtId="168" fontId="17" fillId="7" borderId="5" xfId="3" applyNumberFormat="1" applyFill="1" applyBorder="1" applyAlignment="1" applyProtection="1">
      <alignment vertical="center"/>
      <protection locked="0"/>
    </xf>
    <xf numFmtId="169" fontId="0" fillId="6" borderId="5" xfId="0" applyNumberFormat="1" applyFill="1" applyBorder="1" applyAlignment="1" applyProtection="1">
      <alignment horizontal="center" vertical="center"/>
      <protection locked="0"/>
    </xf>
    <xf numFmtId="0" fontId="0" fillId="8" borderId="5" xfId="0" applyNumberFormat="1" applyFill="1" applyBorder="1" applyAlignment="1" applyProtection="1">
      <alignment horizontal="center" vertical="center"/>
      <protection locked="0"/>
    </xf>
    <xf numFmtId="168" fontId="0" fillId="10" borderId="2" xfId="0" applyNumberFormat="1" applyFill="1" applyBorder="1" applyAlignment="1" applyProtection="1">
      <alignment vertical="center"/>
      <protection locked="0"/>
    </xf>
    <xf numFmtId="168" fontId="0" fillId="11" borderId="5" xfId="0" applyNumberFormat="1" applyFill="1" applyBorder="1" applyAlignment="1" applyProtection="1">
      <alignment vertical="center"/>
      <protection locked="0"/>
    </xf>
    <xf numFmtId="168" fontId="0" fillId="11" borderId="5" xfId="0" applyNumberFormat="1" applyFill="1" applyBorder="1" applyAlignment="1" applyProtection="1">
      <alignment horizontal="center" vertical="center"/>
      <protection locked="0"/>
    </xf>
    <xf numFmtId="168" fontId="0" fillId="4" borderId="2" xfId="0" applyNumberFormat="1" applyFill="1" applyBorder="1" applyAlignment="1" applyProtection="1">
      <alignment vertical="center"/>
      <protection locked="0"/>
    </xf>
    <xf numFmtId="0" fontId="11" fillId="0" borderId="5" xfId="0" applyNumberFormat="1" applyFont="1" applyBorder="1" applyAlignment="1" applyProtection="1">
      <alignment vertical="center" wrapText="1"/>
      <protection locked="0"/>
    </xf>
    <xf numFmtId="0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5" xfId="0" applyNumberFormat="1" applyFont="1" applyBorder="1" applyProtection="1">
      <protection locked="0"/>
    </xf>
    <xf numFmtId="0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9" xfId="0" applyNumberFormat="1" applyFont="1" applyFill="1" applyBorder="1" applyAlignment="1" applyProtection="1">
      <alignment vertical="center"/>
      <protection locked="0"/>
    </xf>
    <xf numFmtId="14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168" fontId="17" fillId="5" borderId="8" xfId="3" applyNumberFormat="1" applyFill="1" applyBorder="1" applyAlignment="1" applyProtection="1">
      <alignment vertical="center"/>
      <protection locked="0"/>
    </xf>
    <xf numFmtId="168" fontId="17" fillId="7" borderId="8" xfId="3" applyNumberFormat="1" applyFill="1" applyBorder="1" applyAlignment="1" applyProtection="1">
      <alignment vertical="center"/>
      <protection locked="0"/>
    </xf>
    <xf numFmtId="167" fontId="0" fillId="6" borderId="8" xfId="0" applyNumberFormat="1" applyFill="1" applyBorder="1" applyAlignment="1" applyProtection="1">
      <alignment horizontal="center" vertical="center"/>
      <protection locked="0"/>
    </xf>
    <xf numFmtId="0" fontId="0" fillId="8" borderId="8" xfId="0" applyNumberFormat="1" applyFont="1" applyFill="1" applyBorder="1" applyAlignment="1" applyProtection="1">
      <alignment horizontal="center" vertical="center"/>
      <protection locked="0"/>
    </xf>
    <xf numFmtId="168" fontId="0" fillId="10" borderId="9" xfId="0" applyNumberFormat="1" applyFill="1" applyBorder="1" applyAlignment="1" applyProtection="1">
      <alignment vertical="center"/>
      <protection locked="0"/>
    </xf>
    <xf numFmtId="168" fontId="0" fillId="11" borderId="8" xfId="0" applyNumberFormat="1" applyFill="1" applyBorder="1" applyAlignment="1" applyProtection="1">
      <alignment vertical="center"/>
      <protection locked="0"/>
    </xf>
    <xf numFmtId="168" fontId="0" fillId="11" borderId="8" xfId="0" applyNumberFormat="1" applyFill="1" applyBorder="1" applyAlignment="1" applyProtection="1">
      <alignment horizontal="center" vertical="center"/>
      <protection locked="0"/>
    </xf>
    <xf numFmtId="168" fontId="0" fillId="4" borderId="9" xfId="0" applyNumberFormat="1" applyFill="1" applyBorder="1" applyAlignment="1" applyProtection="1">
      <alignment vertical="center"/>
      <protection locked="0"/>
    </xf>
    <xf numFmtId="0" fontId="11" fillId="0" borderId="8" xfId="0" applyNumberFormat="1" applyFont="1" applyBorder="1" applyAlignment="1" applyProtection="1">
      <alignment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6" borderId="8" xfId="0" applyNumberForma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Fill="1" applyBorder="1" applyProtection="1">
      <protection locked="0"/>
    </xf>
    <xf numFmtId="0" fontId="0" fillId="0" borderId="0" xfId="0" applyNumberFormat="1" applyFont="1" applyFill="1" applyAlignment="1" applyProtection="1">
      <alignment horizontal="left" vertical="center" wrapText="1"/>
      <protection locked="0"/>
    </xf>
    <xf numFmtId="167" fontId="0" fillId="6" borderId="5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Protection="1">
      <protection locked="0"/>
    </xf>
    <xf numFmtId="0" fontId="0" fillId="0" borderId="1" xfId="0" applyNumberFormat="1" applyFont="1" applyFill="1" applyBorder="1" applyProtection="1">
      <protection locked="0"/>
    </xf>
    <xf numFmtId="0" fontId="0" fillId="0" borderId="9" xfId="0" applyNumberFormat="1" applyFont="1" applyBorder="1" applyAlignment="1" applyProtection="1">
      <alignment vertical="center" wrapText="1"/>
      <protection locked="0"/>
    </xf>
    <xf numFmtId="168" fontId="0" fillId="11" borderId="2" xfId="0" applyNumberFormat="1" applyFill="1" applyBorder="1" applyAlignment="1" applyProtection="1">
      <alignment vertical="center"/>
      <protection locked="0"/>
    </xf>
    <xf numFmtId="14" fontId="0" fillId="0" borderId="5" xfId="0" applyNumberFormat="1" applyFont="1" applyFill="1" applyBorder="1" applyAlignment="1" applyProtection="1">
      <alignment horizontal="left" vertical="center"/>
      <protection locked="0"/>
    </xf>
    <xf numFmtId="168" fontId="0" fillId="7" borderId="5" xfId="0" applyNumberFormat="1" applyFill="1" applyBorder="1" applyAlignment="1" applyProtection="1">
      <alignment vertical="center"/>
      <protection locked="0"/>
    </xf>
    <xf numFmtId="166" fontId="0" fillId="6" borderId="8" xfId="0" applyNumberFormat="1" applyFill="1" applyBorder="1" applyAlignment="1" applyProtection="1">
      <alignment horizontal="center" vertical="center"/>
      <protection locked="0"/>
    </xf>
    <xf numFmtId="0" fontId="0" fillId="8" borderId="8" xfId="0" applyNumberFormat="1" applyFill="1" applyBorder="1" applyAlignment="1" applyProtection="1">
      <alignment horizontal="center" vertical="center"/>
      <protection locked="0"/>
    </xf>
    <xf numFmtId="170" fontId="11" fillId="0" borderId="8" xfId="0" applyNumberFormat="1" applyFont="1" applyBorder="1" applyAlignment="1" applyProtection="1">
      <alignment vertical="center" wrapText="1"/>
      <protection locked="0"/>
    </xf>
    <xf numFmtId="166" fontId="0" fillId="6" borderId="5" xfId="0" applyNumberFormat="1" applyFill="1" applyBorder="1" applyAlignment="1" applyProtection="1">
      <alignment horizontal="center" vertical="center"/>
      <protection locked="0"/>
    </xf>
    <xf numFmtId="169" fontId="0" fillId="6" borderId="8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vertical="center" wrapText="1"/>
      <protection locked="0"/>
    </xf>
    <xf numFmtId="0" fontId="11" fillId="0" borderId="2" xfId="0" applyNumberFormat="1" applyFont="1" applyBorder="1" applyAlignment="1" applyProtection="1">
      <alignment vertical="center" wrapText="1"/>
      <protection locked="0"/>
    </xf>
    <xf numFmtId="168" fontId="17" fillId="7" borderId="5" xfId="3" applyNumberFormat="1" applyFill="1" applyBorder="1" applyAlignment="1" applyProtection="1">
      <alignment horizontal="right" vertical="center"/>
      <protection locked="0"/>
    </xf>
    <xf numFmtId="0" fontId="0" fillId="6" borderId="5" xfId="0" applyNumberForma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3" fillId="13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3" fillId="13" borderId="26" xfId="0" applyNumberFormat="1" applyFont="1" applyFill="1" applyBorder="1" applyAlignment="1">
      <alignment horizontal="center" vertical="center"/>
    </xf>
    <xf numFmtId="0" fontId="3" fillId="13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9" fontId="24" fillId="0" borderId="29" xfId="4" applyNumberFormat="1" applyFont="1" applyFill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9" fontId="24" fillId="0" borderId="31" xfId="4" applyNumberFormat="1" applyFont="1" applyFill="1" applyBorder="1" applyAlignment="1">
      <alignment horizontal="center" vertical="center"/>
    </xf>
    <xf numFmtId="9" fontId="17" fillId="0" borderId="5" xfId="4" applyBorder="1" applyAlignment="1">
      <alignment vertical="center"/>
    </xf>
    <xf numFmtId="0" fontId="23" fillId="13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1" fontId="0" fillId="4" borderId="9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ill="1" applyAlignment="1" applyProtection="1">
      <alignment horizontal="left" vertical="center"/>
    </xf>
    <xf numFmtId="9" fontId="17" fillId="6" borderId="5" xfId="3" applyNumberFormat="1" applyFill="1" applyBorder="1" applyAlignment="1" applyProtection="1">
      <alignment horizontal="center" vertical="center"/>
      <protection locked="0"/>
    </xf>
    <xf numFmtId="9" fontId="17" fillId="6" borderId="8" xfId="3" applyNumberForma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center" vertical="center" wrapText="1"/>
    </xf>
    <xf numFmtId="0" fontId="8" fillId="0" borderId="5" xfId="0" applyNumberFormat="1" applyFont="1" applyBorder="1" applyAlignment="1" applyProtection="1">
      <alignment vertical="center" wrapText="1"/>
      <protection locked="0"/>
    </xf>
    <xf numFmtId="0" fontId="8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Alignment="1" applyProtection="1">
      <alignment vertical="center"/>
    </xf>
    <xf numFmtId="9" fontId="8" fillId="0" borderId="0" xfId="4" applyFont="1" applyAlignment="1" applyProtection="1">
      <alignment vertical="center"/>
    </xf>
    <xf numFmtId="0" fontId="8" fillId="0" borderId="0" xfId="0" applyNumberFormat="1" applyFont="1" applyAlignment="1" applyProtection="1">
      <alignment horizontal="center" vertical="center"/>
    </xf>
    <xf numFmtId="9" fontId="8" fillId="0" borderId="5" xfId="4" applyFont="1" applyBorder="1" applyAlignment="1" applyProtection="1">
      <alignment vertical="center"/>
      <protection locked="0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Alignment="1">
      <alignment horizontal="right" vertical="center"/>
    </xf>
    <xf numFmtId="0" fontId="8" fillId="0" borderId="5" xfId="4" applyNumberFormat="1" applyFont="1" applyBorder="1" applyAlignment="1" applyProtection="1">
      <alignment vertical="center"/>
      <protection locked="0"/>
    </xf>
    <xf numFmtId="0" fontId="3" fillId="0" borderId="1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13" borderId="32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15" borderId="13" xfId="0" applyNumberFormat="1" applyFont="1" applyFill="1" applyBorder="1" applyAlignment="1">
      <alignment horizontal="right" vertical="center"/>
    </xf>
    <xf numFmtId="0" fontId="3" fillId="14" borderId="13" xfId="0" applyNumberFormat="1" applyFont="1" applyFill="1" applyBorder="1" applyAlignment="1">
      <alignment horizontal="right" vertical="center"/>
    </xf>
    <xf numFmtId="0" fontId="3" fillId="16" borderId="13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14" borderId="6" xfId="0" applyNumberFormat="1" applyFont="1" applyFill="1" applyBorder="1" applyAlignment="1">
      <alignment horizontal="center" vertical="center"/>
    </xf>
    <xf numFmtId="3" fontId="3" fillId="14" borderId="35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3" fontId="3" fillId="16" borderId="6" xfId="0" applyNumberFormat="1" applyFont="1" applyFill="1" applyBorder="1" applyAlignment="1">
      <alignment horizontal="center" vertical="center"/>
    </xf>
    <xf numFmtId="3" fontId="3" fillId="16" borderId="35" xfId="0" applyNumberFormat="1" applyFont="1" applyFill="1" applyBorder="1" applyAlignment="1">
      <alignment horizontal="center" vertical="center"/>
    </xf>
    <xf numFmtId="168" fontId="26" fillId="12" borderId="5" xfId="0" applyNumberFormat="1" applyFont="1" applyFill="1" applyBorder="1" applyAlignment="1" applyProtection="1">
      <alignment horizontal="center" vertical="center"/>
      <protection locked="0"/>
    </xf>
    <xf numFmtId="168" fontId="26" fillId="12" borderId="8" xfId="0" applyNumberFormat="1" applyFont="1" applyFill="1" applyBorder="1" applyAlignment="1" applyProtection="1">
      <alignment horizontal="center" vertical="center"/>
      <protection locked="0"/>
    </xf>
    <xf numFmtId="0" fontId="3" fillId="17" borderId="13" xfId="0" applyNumberFormat="1" applyFont="1" applyFill="1" applyBorder="1" applyAlignment="1">
      <alignment horizontal="right" vertical="center"/>
    </xf>
    <xf numFmtId="3" fontId="3" fillId="17" borderId="6" xfId="0" applyNumberFormat="1" applyFont="1" applyFill="1" applyBorder="1" applyAlignment="1">
      <alignment horizontal="center" vertical="center"/>
    </xf>
    <xf numFmtId="3" fontId="3" fillId="17" borderId="36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 applyProtection="1">
      <alignment horizontal="left" vertical="top"/>
      <protection locked="0"/>
    </xf>
    <xf numFmtId="0" fontId="3" fillId="9" borderId="37" xfId="0" applyNumberFormat="1" applyFont="1" applyFill="1" applyBorder="1" applyAlignment="1" applyProtection="1">
      <alignment horizontal="center"/>
      <protection locked="0"/>
    </xf>
    <xf numFmtId="0" fontId="25" fillId="0" borderId="0" xfId="0" applyNumberFormat="1" applyFont="1" applyFill="1" applyAlignment="1" applyProtection="1">
      <alignment horizontal="left" vertical="center"/>
    </xf>
    <xf numFmtId="0" fontId="27" fillId="0" borderId="0" xfId="0" applyNumberFormat="1" applyFont="1"/>
    <xf numFmtId="166" fontId="28" fillId="0" borderId="0" xfId="0" applyNumberFormat="1" applyFont="1" applyAlignment="1">
      <alignment horizontal="right" vertical="center"/>
    </xf>
    <xf numFmtId="0" fontId="28" fillId="0" borderId="0" xfId="0" applyNumberFormat="1" applyFont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 indent="1"/>
    </xf>
    <xf numFmtId="0" fontId="3" fillId="0" borderId="10" xfId="0" applyNumberFormat="1" applyFont="1" applyFill="1" applyBorder="1" applyAlignment="1">
      <alignment horizontal="left" vertical="center" indent="1"/>
    </xf>
    <xf numFmtId="3" fontId="3" fillId="15" borderId="6" xfId="0" applyNumberFormat="1" applyFont="1" applyFill="1" applyBorder="1" applyAlignment="1">
      <alignment horizontal="center" vertical="center"/>
    </xf>
    <xf numFmtId="3" fontId="3" fillId="15" borderId="35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right" vertical="center"/>
    </xf>
    <xf numFmtId="3" fontId="14" fillId="0" borderId="25" xfId="0" applyNumberFormat="1" applyFont="1" applyFill="1" applyBorder="1" applyAlignment="1">
      <alignment horizontal="center" vertical="center"/>
    </xf>
    <xf numFmtId="9" fontId="30" fillId="0" borderId="0" xfId="4" applyNumberFormat="1" applyFont="1" applyFill="1" applyBorder="1" applyAlignment="1">
      <alignment horizontal="center" vertical="center"/>
    </xf>
    <xf numFmtId="0" fontId="14" fillId="0" borderId="0" xfId="0" applyNumberFormat="1" applyFont="1" applyFill="1"/>
    <xf numFmtId="9" fontId="29" fillId="0" borderId="5" xfId="4" applyFont="1" applyBorder="1" applyAlignment="1">
      <alignment horizontal="center" vertical="center"/>
    </xf>
    <xf numFmtId="0" fontId="7" fillId="14" borderId="10" xfId="0" applyNumberFormat="1" applyFont="1" applyFill="1" applyBorder="1" applyAlignment="1">
      <alignment horizontal="left" vertical="center"/>
    </xf>
    <xf numFmtId="3" fontId="7" fillId="14" borderId="8" xfId="5" applyNumberFormat="1" applyFont="1" applyFill="1" applyBorder="1" applyAlignment="1" applyProtection="1">
      <alignment horizontal="center" vertical="center"/>
      <protection locked="0"/>
    </xf>
    <xf numFmtId="3" fontId="7" fillId="14" borderId="34" xfId="0" applyNumberFormat="1" applyFont="1" applyFill="1" applyBorder="1" applyAlignment="1">
      <alignment horizontal="center" vertical="center"/>
    </xf>
    <xf numFmtId="0" fontId="15" fillId="0" borderId="0" xfId="0" applyNumberFormat="1" applyFont="1"/>
    <xf numFmtId="0" fontId="3" fillId="0" borderId="14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3" fillId="0" borderId="24" xfId="0" applyNumberFormat="1" applyFont="1" applyBorder="1" applyAlignment="1">
      <alignment vertical="center"/>
    </xf>
    <xf numFmtId="9" fontId="31" fillId="16" borderId="25" xfId="4" applyFont="1" applyFill="1" applyBorder="1" applyAlignment="1">
      <alignment horizontal="center" vertical="center"/>
    </xf>
    <xf numFmtId="0" fontId="0" fillId="0" borderId="19" xfId="0" applyNumberFormat="1" applyFill="1" applyBorder="1" applyProtection="1"/>
    <xf numFmtId="0" fontId="0" fillId="0" borderId="20" xfId="0" applyNumberFormat="1" applyFill="1" applyBorder="1" applyProtection="1"/>
    <xf numFmtId="0" fontId="0" fillId="0" borderId="21" xfId="0" applyNumberFormat="1" applyFill="1" applyBorder="1" applyProtection="1"/>
    <xf numFmtId="0" fontId="0" fillId="0" borderId="22" xfId="0" applyNumberFormat="1" applyFill="1" applyBorder="1" applyProtection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7" fillId="0" borderId="0" xfId="6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3" fillId="0" borderId="39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horizontal="center" vertical="center"/>
    </xf>
    <xf numFmtId="0" fontId="41" fillId="18" borderId="39" xfId="0" applyNumberFormat="1" applyFont="1" applyFill="1" applyBorder="1" applyAlignment="1">
      <alignment horizontal="right" vertical="center"/>
    </xf>
    <xf numFmtId="3" fontId="41" fillId="18" borderId="40" xfId="0" applyNumberFormat="1" applyFont="1" applyFill="1" applyBorder="1" applyAlignment="1">
      <alignment horizontal="center" vertical="center"/>
    </xf>
    <xf numFmtId="3" fontId="41" fillId="18" borderId="39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 applyProtection="1">
      <alignment vertical="center"/>
      <protection locked="0"/>
    </xf>
    <xf numFmtId="0" fontId="21" fillId="0" borderId="8" xfId="0" applyNumberFormat="1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0" fontId="9" fillId="0" borderId="12" xfId="0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3" fontId="3" fillId="14" borderId="38" xfId="0" applyNumberFormat="1" applyFont="1" applyFill="1" applyBorder="1" applyAlignment="1">
      <alignment horizontal="center"/>
    </xf>
    <xf numFmtId="0" fontId="3" fillId="14" borderId="24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9" fontId="29" fillId="0" borderId="38" xfId="4" applyFont="1" applyBorder="1" applyAlignment="1">
      <alignment horizontal="center"/>
    </xf>
    <xf numFmtId="9" fontId="29" fillId="0" borderId="24" xfId="4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14" fillId="14" borderId="14" xfId="0" applyNumberFormat="1" applyFont="1" applyFill="1" applyBorder="1" applyAlignment="1" applyProtection="1">
      <alignment horizontal="center" vertical="center"/>
      <protection locked="0"/>
    </xf>
    <xf numFmtId="0" fontId="14" fillId="14" borderId="15" xfId="0" applyNumberFormat="1" applyFont="1" applyFill="1" applyBorder="1" applyAlignment="1" applyProtection="1">
      <alignment horizontal="center" vertical="center"/>
      <protection locked="0"/>
    </xf>
    <xf numFmtId="0" fontId="14" fillId="14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6" fillId="0" borderId="0" xfId="6" applyAlignment="1">
      <alignment horizontal="left"/>
    </xf>
  </cellXfs>
  <cellStyles count="7">
    <cellStyle name="cf1" xfId="1" xr:uid="{00000000-0005-0000-0000-000000000000}"/>
    <cellStyle name="cf2" xfId="2" xr:uid="{00000000-0005-0000-0000-000001000000}"/>
    <cellStyle name="Lien hypertexte" xfId="6" builtinId="8"/>
    <cellStyle name="Milliers" xfId="5" builtinId="3"/>
    <cellStyle name="Monétaire" xfId="3" builtinId="4"/>
    <cellStyle name="Normal" xfId="0" builtinId="0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99FFCC"/>
      <rgbColor rgb="00FFFF00"/>
      <rgbColor rgb="00D60093"/>
      <rgbColor rgb="0066FFFF"/>
      <rgbColor rgb="009C0006"/>
      <rgbColor rgb="00009900"/>
      <rgbColor rgb="00F2F2F2"/>
      <rgbColor rgb="006699FF"/>
      <rgbColor rgb="00DDDDDD"/>
      <rgbColor rgb="000070C0"/>
      <rgbColor rgb="00BFBFBF"/>
      <rgbColor rgb="005B9BD5"/>
      <rgbColor rgb="008EA9DB"/>
      <rgbColor rgb="007030A0"/>
      <rgbColor rgb="00FFFFCC"/>
      <rgbColor rgb="00CCFFFF"/>
      <rgbColor rgb="00FFE699"/>
      <rgbColor rgb="00FF6699"/>
      <rgbColor rgb="000563C1"/>
      <rgbColor rgb="00BDD7EE"/>
      <rgbColor rgb="00FFF2CC"/>
      <rgbColor rgb="00FF66FF"/>
      <rgbColor rgb="00FFFF66"/>
      <rgbColor rgb="0066FF99"/>
      <rgbColor rgb="00D9E1F2"/>
      <rgbColor rgb="00C00000"/>
      <rgbColor rgb="0033CC33"/>
      <rgbColor rgb="00E2EFDA"/>
      <rgbColor rgb="0000CCFF"/>
      <rgbColor rgb="00DDEBF7"/>
      <rgbColor rgb="00C6EFCE"/>
      <rgbColor rgb="00FFFF99"/>
      <rgbColor rgb="009BC2E6"/>
      <rgbColor rgb="00F4B084"/>
      <rgbColor rgb="00B4C6E7"/>
      <rgbColor rgb="00FFC7CE"/>
      <rgbColor rgb="002F75B5"/>
      <rgbColor rgb="0000B0F0"/>
      <rgbColor rgb="00A9D08E"/>
      <rgbColor rgb="00FFC000"/>
      <rgbColor rgb="00FFD966"/>
      <rgbColor rgb="00ED7D31"/>
      <rgbColor rgb="0057595B"/>
      <rgbColor rgb="00A6A6A6"/>
      <rgbColor rgb="00002060"/>
      <rgbColor rgb="0000B050"/>
      <rgbColor rgb="00006100"/>
      <rgbColor rgb="0099FF99"/>
      <rgbColor rgb="00C6E0B4"/>
      <rgbColor rgb="00FF5050"/>
      <rgbColor rgb="00D9D9D9"/>
      <rgbColor rgb="0020376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globale'!$B$22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'Analyse globale'!$A$23:$A$34</c:f>
              <c:strCache>
                <c:ptCount val="10"/>
                <c:pt idx="0">
                  <c:v>RDV 1 à fixer</c:v>
                </c:pt>
                <c:pt idx="1">
                  <c:v>RDV 1 pris</c:v>
                </c:pt>
                <c:pt idx="2">
                  <c:v>RDV 1 fait</c:v>
                </c:pt>
                <c:pt idx="3">
                  <c:v>Devis remis - négo</c:v>
                </c:pt>
                <c:pt idx="4">
                  <c:v>Signé - A valider</c:v>
                </c:pt>
                <c:pt idx="5">
                  <c:v>Signé - Validé</c:v>
                </c:pt>
                <c:pt idx="6">
                  <c:v>Signé - Annulé</c:v>
                </c:pt>
                <c:pt idx="7">
                  <c:v>Sans Suite - Abandonné</c:v>
                </c:pt>
                <c:pt idx="8">
                  <c:v>Perdu</c:v>
                </c:pt>
                <c:pt idx="9">
                  <c:v>Stand-by</c:v>
                </c:pt>
              </c:strCache>
            </c:strRef>
          </c:cat>
          <c:val>
            <c:numRef>
              <c:f>'Analyse globale'!$B$23:$B$34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C-4915-823D-18B307B81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19328"/>
        <c:axId val="201918936"/>
      </c:barChart>
      <c:catAx>
        <c:axId val="2019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18936"/>
        <c:crosses val="autoZero"/>
        <c:auto val="1"/>
        <c:lblAlgn val="ctr"/>
        <c:lblOffset val="100"/>
        <c:noMultiLvlLbl val="0"/>
      </c:catAx>
      <c:valAx>
        <c:axId val="20191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1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Analyse CA 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'Analyses par commercial'!$A$53</c:f>
              <c:strCache>
                <c:ptCount val="1"/>
                <c:pt idx="0">
                  <c:v>Cumul CA gagné estimé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'Analyses par commercial'!$B$53:$M$53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2928</c:v>
                </c:pt>
                <c:pt idx="5">
                  <c:v>7428</c:v>
                </c:pt>
                <c:pt idx="6">
                  <c:v>7428</c:v>
                </c:pt>
                <c:pt idx="7">
                  <c:v>7428</c:v>
                </c:pt>
                <c:pt idx="8">
                  <c:v>7428</c:v>
                </c:pt>
                <c:pt idx="9">
                  <c:v>7428</c:v>
                </c:pt>
                <c:pt idx="10">
                  <c:v>7428</c:v>
                </c:pt>
                <c:pt idx="11">
                  <c:v>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E-449E-96AE-A95442F488F7}"/>
            </c:ext>
          </c:extLst>
        </c:ser>
        <c:ser>
          <c:idx val="1"/>
          <c:order val="1"/>
          <c:tx>
            <c:strRef>
              <c:f>'Analyses par commercial'!$A$54</c:f>
              <c:strCache>
                <c:ptCount val="1"/>
                <c:pt idx="0">
                  <c:v>Cumul objectif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'Analyses par commercial'!$B$54:$M$54</c:f>
              <c:numCache>
                <c:formatCode>#,##0</c:formatCode>
                <c:ptCount val="12"/>
                <c:pt idx="0">
                  <c:v>833.33333333333337</c:v>
                </c:pt>
                <c:pt idx="1">
                  <c:v>1666.6666666666667</c:v>
                </c:pt>
                <c:pt idx="2">
                  <c:v>2500</c:v>
                </c:pt>
                <c:pt idx="3">
                  <c:v>3333.3333333333335</c:v>
                </c:pt>
                <c:pt idx="4">
                  <c:v>4166.666666666667</c:v>
                </c:pt>
                <c:pt idx="5">
                  <c:v>5000</c:v>
                </c:pt>
                <c:pt idx="6">
                  <c:v>5833.333333333333</c:v>
                </c:pt>
                <c:pt idx="7">
                  <c:v>6666.6666666666661</c:v>
                </c:pt>
                <c:pt idx="8">
                  <c:v>7499.9999999999991</c:v>
                </c:pt>
                <c:pt idx="9">
                  <c:v>8333.3333333333321</c:v>
                </c:pt>
                <c:pt idx="10">
                  <c:v>9166.6666666666661</c:v>
                </c:pt>
                <c:pt idx="11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E-449E-96AE-A95442F4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25992"/>
        <c:axId val="201921288"/>
      </c:barChart>
      <c:catAx>
        <c:axId val="20192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1288"/>
        <c:crosses val="autoZero"/>
        <c:auto val="1"/>
        <c:lblAlgn val="ctr"/>
        <c:lblOffset val="100"/>
        <c:noMultiLvlLbl val="0"/>
      </c:catAx>
      <c:valAx>
        <c:axId val="20192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Suivi</a:t>
            </a:r>
            <a:r>
              <a:rPr lang="en-US" baseline="0"/>
              <a:t> des objectifs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'Objectifs commerciaux + suivi'!$A$5</c:f>
              <c:strCache>
                <c:ptCount val="1"/>
                <c:pt idx="0">
                  <c:v>Objectif chiffre d'affaires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'Objectifs commerciaux + suivi'!$B$4:$M$4</c:f>
              <c:strCache>
                <c:ptCount val="2"/>
                <c:pt idx="0">
                  <c:v>David NERAND</c:v>
                </c:pt>
                <c:pt idx="1">
                  <c:v>Fabrice ADGE</c:v>
                </c:pt>
              </c:strCache>
            </c:strRef>
          </c:cat>
          <c:val>
            <c:numRef>
              <c:f>'Objectifs commerciaux + suivi'!$B$5:$M$5</c:f>
              <c:numCache>
                <c:formatCode>#,##0</c:formatCode>
                <c:ptCount val="12"/>
                <c:pt idx="0">
                  <c:v>10000</c:v>
                </c:pt>
                <c:pt idx="1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8-41F0-A74E-6D2B21407859}"/>
            </c:ext>
          </c:extLst>
        </c:ser>
        <c:ser>
          <c:idx val="1"/>
          <c:order val="1"/>
          <c:tx>
            <c:strRef>
              <c:f>'Objectifs commerciaux + suivi'!$A$17</c:f>
              <c:strCache>
                <c:ptCount val="1"/>
                <c:pt idx="0">
                  <c:v>Somme chiffre d'affaires estimé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'Objectifs commerciaux + suivi'!$B$4:$M$4</c:f>
              <c:strCache>
                <c:ptCount val="2"/>
                <c:pt idx="0">
                  <c:v>David NERAND</c:v>
                </c:pt>
                <c:pt idx="1">
                  <c:v>Fabrice ADGE</c:v>
                </c:pt>
              </c:strCache>
            </c:strRef>
          </c:cat>
          <c:val>
            <c:numRef>
              <c:f>'Objectifs commerciaux + suivi'!$B$17:$M$17</c:f>
              <c:numCache>
                <c:formatCode>#,##0</c:formatCode>
                <c:ptCount val="12"/>
                <c:pt idx="0">
                  <c:v>7428</c:v>
                </c:pt>
                <c:pt idx="1">
                  <c:v>3625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A4-48A2-B544-D206C8BE4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21680"/>
        <c:axId val="201923248"/>
      </c:barChart>
      <c:catAx>
        <c:axId val="20192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3248"/>
        <c:crosses val="autoZero"/>
        <c:auto val="1"/>
        <c:lblAlgn val="ctr"/>
        <c:lblOffset val="100"/>
        <c:noMultiLvlLbl val="0"/>
      </c:catAx>
      <c:valAx>
        <c:axId val="2019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1390650</xdr:colOff>
      <xdr:row>0</xdr:row>
      <xdr:rowOff>76201</xdr:rowOff>
    </xdr:from>
    <xdr:to>
      <xdr:col>8</xdr:col>
      <xdr:colOff>232538</xdr:colOff>
      <xdr:row>4</xdr:row>
      <xdr:rowOff>66676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8434F9F-7A88-4044-8573-24D867073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76201"/>
          <a:ext cx="2461388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0</xdr:row>
      <xdr:rowOff>114300</xdr:rowOff>
    </xdr:from>
    <xdr:to>
      <xdr:col>10</xdr:col>
      <xdr:colOff>762000</xdr:colOff>
      <xdr:row>1</xdr:row>
      <xdr:rowOff>173797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B5FCB0F-8D44-4576-AD89-EEE6DB55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114300"/>
          <a:ext cx="1552575" cy="516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0</xdr:row>
      <xdr:rowOff>47625</xdr:rowOff>
    </xdr:from>
    <xdr:to>
      <xdr:col>14</xdr:col>
      <xdr:colOff>13463</xdr:colOff>
      <xdr:row>3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6A61CA-4077-4417-B574-878450C4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47625"/>
          <a:ext cx="2461388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23</xdr:row>
      <xdr:rowOff>4762</xdr:rowOff>
    </xdr:from>
    <xdr:to>
      <xdr:col>13</xdr:col>
      <xdr:colOff>762000</xdr:colOff>
      <xdr:row>34</xdr:row>
      <xdr:rowOff>228600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38100</xdr:colOff>
      <xdr:row>0</xdr:row>
      <xdr:rowOff>28575</xdr:rowOff>
    </xdr:from>
    <xdr:to>
      <xdr:col>14</xdr:col>
      <xdr:colOff>956438</xdr:colOff>
      <xdr:row>3</xdr:row>
      <xdr:rowOff>38100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21A615E-6752-4FCB-8EC2-ECEA16ED7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28575"/>
          <a:ext cx="2461388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59</xdr:row>
      <xdr:rowOff>128587</xdr:rowOff>
    </xdr:from>
    <xdr:to>
      <xdr:col>7</xdr:col>
      <xdr:colOff>571500</xdr:colOff>
      <xdr:row>74</xdr:row>
      <xdr:rowOff>14287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619125</xdr:colOff>
      <xdr:row>0</xdr:row>
      <xdr:rowOff>76200</xdr:rowOff>
    </xdr:from>
    <xdr:to>
      <xdr:col>14</xdr:col>
      <xdr:colOff>765938</xdr:colOff>
      <xdr:row>3</xdr:row>
      <xdr:rowOff>85725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118175A-7869-433A-AC52-87490577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76200"/>
          <a:ext cx="2461388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90487</xdr:rowOff>
    </xdr:from>
    <xdr:to>
      <xdr:col>3</xdr:col>
      <xdr:colOff>295275</xdr:colOff>
      <xdr:row>33</xdr:row>
      <xdr:rowOff>166687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762000</xdr:colOff>
      <xdr:row>0</xdr:row>
      <xdr:rowOff>76200</xdr:rowOff>
    </xdr:from>
    <xdr:to>
      <xdr:col>13</xdr:col>
      <xdr:colOff>765938</xdr:colOff>
      <xdr:row>2</xdr:row>
      <xdr:rowOff>342900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54E7FF2-E58B-4D0B-B44B-AE391FBE7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5" y="76200"/>
          <a:ext cx="2461388" cy="819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4</xdr:row>
      <xdr:rowOff>95250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C96AE29-F68E-4914-A206-690B9BE9C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461388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siness-plan-excel.fr/produit/mot-de-passe-tableau-suivi-commer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showGridLines="0" tabSelected="1" zoomScaleNormal="100" workbookViewId="0">
      <selection activeCell="A7" sqref="A7"/>
    </sheetView>
  </sheetViews>
  <sheetFormatPr baseColWidth="10" defaultColWidth="10.85546875" defaultRowHeight="15" x14ac:dyDescent="0.25"/>
  <cols>
    <col min="1" max="1" width="23.28515625" style="16" customWidth="1"/>
    <col min="2" max="2" width="24.5703125" style="2" customWidth="1"/>
    <col min="3" max="3" width="22.140625" style="16" customWidth="1"/>
    <col min="4" max="4" width="3.140625" style="2" customWidth="1"/>
    <col min="5" max="5" width="21.7109375" style="2" customWidth="1"/>
    <col min="6" max="16384" width="10.85546875" style="2"/>
  </cols>
  <sheetData>
    <row r="1" spans="1:5" ht="21" x14ac:dyDescent="0.35">
      <c r="A1" s="17" t="s">
        <v>71</v>
      </c>
    </row>
    <row r="2" spans="1:5" ht="4.5" customHeight="1" x14ac:dyDescent="0.35">
      <c r="A2" s="17"/>
    </row>
    <row r="3" spans="1:5" ht="18.75" x14ac:dyDescent="0.3">
      <c r="A3" s="61" t="s">
        <v>128</v>
      </c>
    </row>
    <row r="4" spans="1:5" ht="21" x14ac:dyDescent="0.35">
      <c r="A4" s="17"/>
    </row>
    <row r="6" spans="1:5" s="5" customFormat="1" ht="21" customHeight="1" x14ac:dyDescent="0.25">
      <c r="A6" s="191" t="s">
        <v>47</v>
      </c>
      <c r="B6" s="192" t="s">
        <v>107</v>
      </c>
      <c r="C6" s="192" t="s">
        <v>24</v>
      </c>
      <c r="D6" s="193"/>
      <c r="E6" s="194" t="s">
        <v>48</v>
      </c>
    </row>
    <row r="7" spans="1:5" x14ac:dyDescent="0.25">
      <c r="A7" s="66" t="s">
        <v>42</v>
      </c>
      <c r="B7" s="68" t="s">
        <v>53</v>
      </c>
      <c r="C7" s="66" t="s">
        <v>60</v>
      </c>
      <c r="D7" s="196">
        <v>1</v>
      </c>
      <c r="E7" s="197" t="s">
        <v>21</v>
      </c>
    </row>
    <row r="8" spans="1:5" x14ac:dyDescent="0.25">
      <c r="A8" s="66" t="s">
        <v>43</v>
      </c>
      <c r="B8" s="68" t="s">
        <v>54</v>
      </c>
      <c r="C8" s="66" t="s">
        <v>61</v>
      </c>
      <c r="D8" s="196">
        <v>2</v>
      </c>
      <c r="E8" s="197" t="s">
        <v>31</v>
      </c>
    </row>
    <row r="9" spans="1:5" x14ac:dyDescent="0.25">
      <c r="A9" s="66" t="s">
        <v>28</v>
      </c>
      <c r="B9" s="68"/>
      <c r="C9" s="66" t="s">
        <v>69</v>
      </c>
      <c r="D9" s="196">
        <v>3</v>
      </c>
      <c r="E9" s="197" t="s">
        <v>32</v>
      </c>
    </row>
    <row r="10" spans="1:5" x14ac:dyDescent="0.25">
      <c r="A10" s="66" t="s">
        <v>27</v>
      </c>
      <c r="B10" s="68"/>
      <c r="C10" s="66" t="s">
        <v>62</v>
      </c>
      <c r="D10" s="196">
        <v>4</v>
      </c>
      <c r="E10" s="197" t="s">
        <v>33</v>
      </c>
    </row>
    <row r="11" spans="1:5" x14ac:dyDescent="0.25">
      <c r="A11" s="66" t="s">
        <v>44</v>
      </c>
      <c r="B11" s="68"/>
      <c r="C11" s="66" t="s">
        <v>63</v>
      </c>
      <c r="D11" s="196">
        <v>5</v>
      </c>
      <c r="E11" s="197" t="s">
        <v>34</v>
      </c>
    </row>
    <row r="12" spans="1:5" x14ac:dyDescent="0.25">
      <c r="A12" s="66" t="s">
        <v>45</v>
      </c>
      <c r="B12" s="68"/>
      <c r="C12" s="66" t="s">
        <v>25</v>
      </c>
      <c r="D12" s="196">
        <v>6</v>
      </c>
      <c r="E12" s="197" t="s">
        <v>35</v>
      </c>
    </row>
    <row r="13" spans="1:5" x14ac:dyDescent="0.25">
      <c r="A13" s="66" t="s">
        <v>46</v>
      </c>
      <c r="B13" s="68"/>
      <c r="C13" s="66" t="s">
        <v>26</v>
      </c>
      <c r="D13" s="196">
        <v>7</v>
      </c>
      <c r="E13" s="197" t="s">
        <v>36</v>
      </c>
    </row>
    <row r="14" spans="1:5" x14ac:dyDescent="0.25">
      <c r="A14" s="66"/>
      <c r="B14" s="68"/>
      <c r="C14" s="66" t="s">
        <v>14</v>
      </c>
      <c r="D14" s="196">
        <v>8</v>
      </c>
      <c r="E14" s="197" t="s">
        <v>37</v>
      </c>
    </row>
    <row r="15" spans="1:5" x14ac:dyDescent="0.25">
      <c r="A15" s="66"/>
      <c r="B15" s="68"/>
      <c r="C15" s="66" t="s">
        <v>11</v>
      </c>
      <c r="D15" s="196">
        <v>9</v>
      </c>
      <c r="E15" s="197" t="s">
        <v>38</v>
      </c>
    </row>
    <row r="16" spans="1:5" x14ac:dyDescent="0.25">
      <c r="A16" s="66"/>
      <c r="B16" s="68"/>
      <c r="C16" s="66" t="s">
        <v>64</v>
      </c>
      <c r="D16" s="196">
        <v>10</v>
      </c>
      <c r="E16" s="197" t="s">
        <v>39</v>
      </c>
    </row>
    <row r="17" spans="1:5" x14ac:dyDescent="0.25">
      <c r="A17" s="66"/>
      <c r="B17" s="68"/>
      <c r="C17" s="66"/>
      <c r="D17" s="196">
        <v>11</v>
      </c>
      <c r="E17" s="197" t="s">
        <v>22</v>
      </c>
    </row>
    <row r="18" spans="1:5" x14ac:dyDescent="0.25">
      <c r="A18" s="67"/>
      <c r="B18" s="69"/>
      <c r="C18" s="67"/>
      <c r="D18" s="198">
        <v>12</v>
      </c>
      <c r="E18" s="199" t="s">
        <v>20</v>
      </c>
    </row>
    <row r="19" spans="1:5" x14ac:dyDescent="0.25">
      <c r="B19" s="12"/>
    </row>
    <row r="20" spans="1:5" x14ac:dyDescent="0.25">
      <c r="A20" s="62" t="s">
        <v>98</v>
      </c>
      <c r="B20" s="173">
        <v>2021</v>
      </c>
    </row>
    <row r="21" spans="1:5" x14ac:dyDescent="0.25">
      <c r="B21" s="12"/>
    </row>
    <row r="22" spans="1:5" x14ac:dyDescent="0.25">
      <c r="B22" s="12"/>
    </row>
    <row r="23" spans="1:5" x14ac:dyDescent="0.25">
      <c r="B23" s="12"/>
    </row>
    <row r="24" spans="1:5" x14ac:dyDescent="0.25">
      <c r="B24" s="12"/>
    </row>
    <row r="25" spans="1:5" x14ac:dyDescent="0.25">
      <c r="B25" s="12"/>
    </row>
  </sheetData>
  <sheetProtection algorithmName="SHA-512" hashValue="WXqSj8Wa794EtLWj/ZehRssaV+fMVpjsl9vMssbsjp13gR9VzOnCZukJHrmAn98HYOpqs60LCE6ZzDgHjS8W4A==" saltValue="YihBG5OBSR9xrVsfOdio0Q==" spinCount="100000" sheet="1" objects="1" scenarios="1"/>
  <pageMargins left="0.70866141732283472" right="0.70866141732283472" top="0.31496062992125984" bottom="0.31496062992125984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74"/>
  <sheetViews>
    <sheetView showGridLines="0" workbookViewId="0">
      <selection activeCell="B5" sqref="B5"/>
    </sheetView>
  </sheetViews>
  <sheetFormatPr baseColWidth="10" defaultColWidth="10.85546875" defaultRowHeight="15" x14ac:dyDescent="0.25"/>
  <cols>
    <col min="1" max="1" width="5" style="18" customWidth="1"/>
    <col min="2" max="2" width="21.42578125" style="19" customWidth="1"/>
    <col min="3" max="3" width="15.85546875" style="20" customWidth="1"/>
    <col min="4" max="4" width="11.85546875" style="18" customWidth="1"/>
    <col min="5" max="5" width="21.7109375" style="19" customWidth="1"/>
    <col min="6" max="6" width="22.42578125" style="19" customWidth="1"/>
    <col min="7" max="7" width="18" style="19" customWidth="1"/>
    <col min="8" max="8" width="23.5703125" style="21" customWidth="1"/>
    <col min="9" max="9" width="3.85546875" style="21" hidden="1" customWidth="1"/>
    <col min="10" max="10" width="13.28515625" style="19" customWidth="1"/>
    <col min="11" max="11" width="13.28515625" style="22" customWidth="1"/>
    <col min="12" max="12" width="10.42578125" style="19" customWidth="1"/>
    <col min="13" max="13" width="12.7109375" style="19" customWidth="1"/>
    <col min="14" max="14" width="16.7109375" style="22" customWidth="1"/>
    <col min="15" max="15" width="13.85546875" style="22" customWidth="1"/>
    <col min="16" max="16" width="11" style="19" customWidth="1"/>
    <col min="17" max="17" width="10.5703125" style="19" customWidth="1"/>
    <col min="18" max="18" width="12" style="22" customWidth="1"/>
    <col min="19" max="19" width="10.5703125" style="22" customWidth="1"/>
    <col min="20" max="20" width="10.85546875" style="19" customWidth="1"/>
    <col min="21" max="21" width="36" style="136" customWidth="1"/>
    <col min="22" max="22" width="52.85546875" style="19" customWidth="1"/>
    <col min="23" max="23" width="0" style="146" hidden="1" customWidth="1"/>
    <col min="24" max="25" width="0" style="143" hidden="1" customWidth="1"/>
    <col min="26" max="26" width="0" style="147" hidden="1" customWidth="1"/>
    <col min="27" max="27" width="0" style="146" hidden="1" customWidth="1"/>
    <col min="28" max="28" width="0" style="147" hidden="1" customWidth="1"/>
    <col min="29" max="29" width="0" style="146" hidden="1" customWidth="1"/>
    <col min="30" max="30" width="0" style="147" hidden="1" customWidth="1"/>
    <col min="31" max="31" width="0" style="146" hidden="1" customWidth="1"/>
    <col min="32" max="32" width="0" style="147" hidden="1" customWidth="1"/>
    <col min="33" max="16384" width="10.85546875" style="19"/>
  </cols>
  <sheetData>
    <row r="1" spans="1:32" s="23" customFormat="1" ht="36" customHeight="1" x14ac:dyDescent="0.25">
      <c r="A1" s="172" t="str">
        <f>"Tableau de suivi d'activité commerciale année "&amp;'Paramètres de choix'!B20</f>
        <v>Tableau de suivi d'activité commerciale année 2021</v>
      </c>
      <c r="B1" s="19"/>
      <c r="C1" s="20"/>
      <c r="D1" s="18"/>
      <c r="E1" s="24"/>
      <c r="F1" s="25"/>
      <c r="G1" s="25"/>
      <c r="H1" s="25"/>
      <c r="I1" s="25"/>
      <c r="J1" s="25"/>
      <c r="K1" s="25"/>
      <c r="L1" s="26"/>
      <c r="M1" s="26"/>
      <c r="N1" s="27"/>
      <c r="O1" s="28"/>
      <c r="P1" s="19"/>
      <c r="Q1" s="19"/>
      <c r="R1" s="22"/>
      <c r="S1" s="22"/>
      <c r="U1" s="133"/>
      <c r="W1" s="142"/>
      <c r="X1" s="143"/>
      <c r="Y1" s="143"/>
      <c r="Z1" s="144"/>
      <c r="AA1" s="142"/>
      <c r="AB1" s="144"/>
      <c r="AC1" s="142"/>
      <c r="AD1" s="144"/>
      <c r="AE1" s="142"/>
      <c r="AF1" s="144"/>
    </row>
    <row r="2" spans="1:32" s="23" customFormat="1" ht="21" x14ac:dyDescent="0.25">
      <c r="A2" s="174" t="s">
        <v>106</v>
      </c>
      <c r="B2" s="19"/>
      <c r="C2" s="20"/>
      <c r="D2" s="18"/>
      <c r="E2" s="29"/>
      <c r="F2" s="30"/>
      <c r="G2" s="30"/>
      <c r="H2" s="31"/>
      <c r="I2" s="31"/>
      <c r="J2" s="29"/>
      <c r="K2" s="29"/>
      <c r="L2" s="29"/>
      <c r="M2" s="29"/>
      <c r="N2" s="29"/>
      <c r="O2" s="29"/>
      <c r="P2" s="19"/>
      <c r="Q2" s="19"/>
      <c r="R2" s="22"/>
      <c r="S2" s="22"/>
      <c r="U2" s="133"/>
      <c r="W2" s="142"/>
      <c r="X2" s="143"/>
      <c r="Y2" s="143"/>
      <c r="Z2" s="144"/>
      <c r="AA2" s="142"/>
      <c r="AB2" s="144"/>
      <c r="AC2" s="142"/>
      <c r="AD2" s="144"/>
      <c r="AE2" s="142"/>
      <c r="AF2" s="144"/>
    </row>
    <row r="3" spans="1:32" s="23" customFormat="1" ht="27" customHeight="1" x14ac:dyDescent="0.25">
      <c r="A3" s="216" t="s">
        <v>41</v>
      </c>
      <c r="B3" s="217"/>
      <c r="C3" s="217"/>
      <c r="D3" s="217"/>
      <c r="E3" s="217"/>
      <c r="F3" s="217"/>
      <c r="G3" s="217"/>
      <c r="H3" s="218"/>
      <c r="I3" s="51"/>
      <c r="J3" s="222" t="s">
        <v>76</v>
      </c>
      <c r="K3" s="222"/>
      <c r="L3" s="222"/>
      <c r="M3" s="222"/>
      <c r="N3" s="222"/>
      <c r="O3" s="222"/>
      <c r="P3" s="222" t="s">
        <v>0</v>
      </c>
      <c r="Q3" s="222"/>
      <c r="R3" s="222"/>
      <c r="S3" s="222"/>
      <c r="T3" s="222" t="s">
        <v>86</v>
      </c>
      <c r="U3" s="222"/>
      <c r="W3" s="219" t="s">
        <v>79</v>
      </c>
      <c r="X3" s="220"/>
      <c r="Y3" s="220"/>
      <c r="Z3" s="221"/>
      <c r="AA3" s="219" t="s">
        <v>84</v>
      </c>
      <c r="AB3" s="221"/>
      <c r="AC3" s="219" t="s">
        <v>85</v>
      </c>
      <c r="AD3" s="221"/>
      <c r="AE3" s="219" t="s">
        <v>88</v>
      </c>
      <c r="AF3" s="221"/>
    </row>
    <row r="4" spans="1:32" s="23" customFormat="1" ht="75.75" customHeight="1" x14ac:dyDescent="0.25">
      <c r="A4" s="32" t="s">
        <v>56</v>
      </c>
      <c r="B4" s="32" t="s">
        <v>109</v>
      </c>
      <c r="C4" s="33" t="s">
        <v>108</v>
      </c>
      <c r="D4" s="34" t="s">
        <v>48</v>
      </c>
      <c r="E4" s="34" t="s">
        <v>112</v>
      </c>
      <c r="F4" s="35" t="s">
        <v>110</v>
      </c>
      <c r="G4" s="35" t="s">
        <v>111</v>
      </c>
      <c r="H4" s="36" t="s">
        <v>40</v>
      </c>
      <c r="I4" s="52"/>
      <c r="J4" s="37" t="s">
        <v>58</v>
      </c>
      <c r="K4" s="38" t="s">
        <v>55</v>
      </c>
      <c r="L4" s="39" t="s">
        <v>59</v>
      </c>
      <c r="M4" s="38" t="s">
        <v>57</v>
      </c>
      <c r="N4" s="38" t="s">
        <v>1</v>
      </c>
      <c r="O4" s="40" t="s">
        <v>2</v>
      </c>
      <c r="P4" s="41" t="s">
        <v>3</v>
      </c>
      <c r="Q4" s="42" t="s">
        <v>4</v>
      </c>
      <c r="R4" s="42" t="s">
        <v>5</v>
      </c>
      <c r="S4" s="43" t="s">
        <v>6</v>
      </c>
      <c r="T4" s="44" t="s">
        <v>87</v>
      </c>
      <c r="U4" s="44" t="s">
        <v>75</v>
      </c>
      <c r="V4" s="45" t="s">
        <v>7</v>
      </c>
      <c r="W4" s="139" t="s">
        <v>77</v>
      </c>
      <c r="X4" s="139" t="s">
        <v>78</v>
      </c>
      <c r="Y4" s="139" t="s">
        <v>82</v>
      </c>
      <c r="Z4" s="139" t="s">
        <v>48</v>
      </c>
      <c r="AA4" s="139" t="s">
        <v>77</v>
      </c>
      <c r="AB4" s="139" t="s">
        <v>48</v>
      </c>
      <c r="AC4" s="139" t="s">
        <v>77</v>
      </c>
      <c r="AD4" s="139" t="s">
        <v>48</v>
      </c>
      <c r="AE4" s="139" t="s">
        <v>77</v>
      </c>
      <c r="AF4" s="139" t="s">
        <v>48</v>
      </c>
    </row>
    <row r="5" spans="1:32" s="23" customFormat="1" x14ac:dyDescent="0.25">
      <c r="A5" s="46">
        <v>1</v>
      </c>
      <c r="B5" s="70" t="s">
        <v>42</v>
      </c>
      <c r="C5" s="71">
        <v>43846</v>
      </c>
      <c r="D5" s="47" t="str">
        <f>IF(ISBLANK(C5),"",VLOOKUP(MONTH(C5),'Paramètres de choix'!$D$7:$E$18,2,0))</f>
        <v>JANVIER</v>
      </c>
      <c r="E5" s="72" t="s">
        <v>53</v>
      </c>
      <c r="F5" s="72" t="s">
        <v>50</v>
      </c>
      <c r="G5" s="72" t="s">
        <v>105</v>
      </c>
      <c r="H5" s="73" t="s">
        <v>60</v>
      </c>
      <c r="I5" s="73">
        <f>+IF(ISBLANK(F5),"",1)</f>
        <v>1</v>
      </c>
      <c r="J5" s="74"/>
      <c r="K5" s="137"/>
      <c r="L5" s="75"/>
      <c r="M5" s="137"/>
      <c r="N5" s="76"/>
      <c r="O5" s="77"/>
      <c r="P5" s="78"/>
      <c r="Q5" s="79"/>
      <c r="R5" s="80"/>
      <c r="S5" s="167"/>
      <c r="T5" s="81"/>
      <c r="U5" s="134"/>
      <c r="V5" s="82"/>
      <c r="W5" s="140">
        <f>IF(ISBLANK(L5),J5,L5)</f>
        <v>0</v>
      </c>
      <c r="X5" s="145">
        <f>IF(ISBLANK(M5),K5,M5)</f>
        <v>0</v>
      </c>
      <c r="Y5" s="149">
        <f>IF(ISERROR(W5*X5),"",W5*X5)</f>
        <v>0</v>
      </c>
      <c r="Z5" s="141" t="str">
        <f>IF(ISBLANK(O5),D5,O5)</f>
        <v>JANVIER</v>
      </c>
      <c r="AA5" s="140">
        <f>IF(ISBLANK(Q5),P5,Q5)</f>
        <v>0</v>
      </c>
      <c r="AB5" s="141">
        <f>IF(ISBLANK(R5),O5,R5)</f>
        <v>0</v>
      </c>
      <c r="AC5" s="140">
        <f>S5</f>
        <v>0</v>
      </c>
      <c r="AD5" s="141">
        <f>R5</f>
        <v>0</v>
      </c>
      <c r="AE5" s="140">
        <f>T5</f>
        <v>0</v>
      </c>
      <c r="AF5" s="141" t="str">
        <f>IF(ISBLANK(R5),IF(ISBLANK(O5),D5,O5))</f>
        <v>JANVIER</v>
      </c>
    </row>
    <row r="6" spans="1:32" s="23" customFormat="1" x14ac:dyDescent="0.25">
      <c r="A6" s="46">
        <v>2</v>
      </c>
      <c r="B6" s="70" t="s">
        <v>43</v>
      </c>
      <c r="C6" s="71">
        <v>43878</v>
      </c>
      <c r="D6" s="47" t="str">
        <f>IF(ISBLANK(C6),"",VLOOKUP(MONTH(C6),'Paramètres de choix'!$D$7:$E$18,2,0))</f>
        <v>FEVRIER</v>
      </c>
      <c r="E6" s="72" t="s">
        <v>54</v>
      </c>
      <c r="F6" s="83" t="s">
        <v>8</v>
      </c>
      <c r="G6" s="72" t="s">
        <v>9</v>
      </c>
      <c r="H6" s="73" t="s">
        <v>69</v>
      </c>
      <c r="I6" s="73">
        <f t="shared" ref="I6:I69" si="0">+IF(ISBLANK(F6),"",1)</f>
        <v>1</v>
      </c>
      <c r="J6" s="74">
        <v>500</v>
      </c>
      <c r="K6" s="137">
        <v>0.5</v>
      </c>
      <c r="L6" s="75"/>
      <c r="M6" s="137"/>
      <c r="N6" s="76">
        <v>43878</v>
      </c>
      <c r="O6" s="77" t="s">
        <v>31</v>
      </c>
      <c r="P6" s="78"/>
      <c r="Q6" s="79"/>
      <c r="R6" s="80"/>
      <c r="S6" s="167"/>
      <c r="T6" s="81"/>
      <c r="U6" s="134"/>
      <c r="V6" s="82"/>
      <c r="W6" s="140">
        <f t="shared" ref="W6:W69" si="1">IF(ISBLANK(L6),J6,L6)</f>
        <v>500</v>
      </c>
      <c r="X6" s="145">
        <f t="shared" ref="X6:X69" si="2">IF(ISBLANK(M6),K6,M6)</f>
        <v>0.5</v>
      </c>
      <c r="Y6" s="149">
        <f t="shared" ref="Y6:Y69" si="3">IF(ISERROR(W6*X6),"",W6*X6)</f>
        <v>250</v>
      </c>
      <c r="Z6" s="141" t="str">
        <f t="shared" ref="Z6:Z69" si="4">IF(ISBLANK(O6),D6,O6)</f>
        <v>FEVRIER</v>
      </c>
      <c r="AA6" s="140">
        <f t="shared" ref="AA6:AA69" si="5">IF(ISBLANK(Q6),P6,Q6)</f>
        <v>0</v>
      </c>
      <c r="AB6" s="141" t="str">
        <f t="shared" ref="AB6:AB69" si="6">IF(ISBLANK(R6),O6,R6)</f>
        <v>FEVRIER</v>
      </c>
      <c r="AC6" s="140">
        <f t="shared" ref="AC6:AC69" si="7">S6</f>
        <v>0</v>
      </c>
      <c r="AD6" s="141">
        <f t="shared" ref="AD6:AD69" si="8">R6</f>
        <v>0</v>
      </c>
      <c r="AE6" s="140">
        <f t="shared" ref="AE6:AE69" si="9">T6</f>
        <v>0</v>
      </c>
      <c r="AF6" s="141" t="str">
        <f t="shared" ref="AF6:AF69" si="10">IF(ISBLANK(R6),IF(ISBLANK(O6),D6,O6))</f>
        <v>FEVRIER</v>
      </c>
    </row>
    <row r="7" spans="1:32" s="23" customFormat="1" x14ac:dyDescent="0.25">
      <c r="A7" s="46">
        <v>3</v>
      </c>
      <c r="B7" s="70" t="s">
        <v>27</v>
      </c>
      <c r="C7" s="71">
        <v>43908</v>
      </c>
      <c r="D7" s="47" t="str">
        <f>IF(ISBLANK(C7),"",VLOOKUP(MONTH(C7),'Paramètres de choix'!$D$7:$E$18,2,0))</f>
        <v>MARS</v>
      </c>
      <c r="E7" s="84" t="s">
        <v>53</v>
      </c>
      <c r="F7" s="85" t="s">
        <v>10</v>
      </c>
      <c r="G7" s="70" t="s">
        <v>49</v>
      </c>
      <c r="H7" s="73" t="s">
        <v>62</v>
      </c>
      <c r="I7" s="73">
        <f t="shared" si="0"/>
        <v>1</v>
      </c>
      <c r="J7" s="74"/>
      <c r="K7" s="137"/>
      <c r="L7" s="75">
        <v>1000</v>
      </c>
      <c r="M7" s="137">
        <v>0.75</v>
      </c>
      <c r="N7" s="76">
        <v>43908</v>
      </c>
      <c r="O7" s="77" t="s">
        <v>34</v>
      </c>
      <c r="P7" s="78"/>
      <c r="Q7" s="79"/>
      <c r="R7" s="80"/>
      <c r="S7" s="167"/>
      <c r="T7" s="81"/>
      <c r="U7" s="134"/>
      <c r="V7" s="82"/>
      <c r="W7" s="140">
        <f t="shared" si="1"/>
        <v>1000</v>
      </c>
      <c r="X7" s="145">
        <f t="shared" si="2"/>
        <v>0.75</v>
      </c>
      <c r="Y7" s="149">
        <f t="shared" si="3"/>
        <v>750</v>
      </c>
      <c r="Z7" s="141" t="str">
        <f t="shared" si="4"/>
        <v>MAI</v>
      </c>
      <c r="AA7" s="140">
        <f t="shared" si="5"/>
        <v>0</v>
      </c>
      <c r="AB7" s="141" t="str">
        <f t="shared" si="6"/>
        <v>MAI</v>
      </c>
      <c r="AC7" s="140">
        <f t="shared" si="7"/>
        <v>0</v>
      </c>
      <c r="AD7" s="141">
        <f t="shared" si="8"/>
        <v>0</v>
      </c>
      <c r="AE7" s="140">
        <f t="shared" si="9"/>
        <v>0</v>
      </c>
      <c r="AF7" s="141" t="str">
        <f t="shared" si="10"/>
        <v>MAI</v>
      </c>
    </row>
    <row r="8" spans="1:32" s="23" customFormat="1" x14ac:dyDescent="0.25">
      <c r="A8" s="46">
        <v>4</v>
      </c>
      <c r="B8" s="70" t="s">
        <v>45</v>
      </c>
      <c r="C8" s="71">
        <v>43940</v>
      </c>
      <c r="D8" s="47" t="str">
        <f>IF(ISBLANK(C8),"",VLOOKUP(MONTH(C8),'Paramètres de choix'!$D$7:$E$18,2,0))</f>
        <v>AVRIL</v>
      </c>
      <c r="E8" s="84" t="s">
        <v>53</v>
      </c>
      <c r="F8" s="86" t="s">
        <v>12</v>
      </c>
      <c r="G8" s="72" t="s">
        <v>13</v>
      </c>
      <c r="H8" s="73" t="s">
        <v>63</v>
      </c>
      <c r="I8" s="73">
        <f t="shared" si="0"/>
        <v>1</v>
      </c>
      <c r="J8" s="74"/>
      <c r="K8" s="137"/>
      <c r="L8" s="75"/>
      <c r="M8" s="137"/>
      <c r="N8" s="76"/>
      <c r="O8" s="77"/>
      <c r="P8" s="78">
        <v>2178</v>
      </c>
      <c r="Q8" s="79"/>
      <c r="R8" s="80" t="s">
        <v>34</v>
      </c>
      <c r="S8" s="167"/>
      <c r="T8" s="81"/>
      <c r="U8" s="134"/>
      <c r="V8" s="82"/>
      <c r="W8" s="140">
        <f t="shared" si="1"/>
        <v>0</v>
      </c>
      <c r="X8" s="145">
        <f t="shared" si="2"/>
        <v>0</v>
      </c>
      <c r="Y8" s="149">
        <f t="shared" si="3"/>
        <v>0</v>
      </c>
      <c r="Z8" s="141" t="str">
        <f t="shared" si="4"/>
        <v>AVRIL</v>
      </c>
      <c r="AA8" s="140">
        <f t="shared" si="5"/>
        <v>2178</v>
      </c>
      <c r="AB8" s="141" t="str">
        <f t="shared" si="6"/>
        <v>MAI</v>
      </c>
      <c r="AC8" s="140">
        <f t="shared" si="7"/>
        <v>0</v>
      </c>
      <c r="AD8" s="141" t="str">
        <f t="shared" si="8"/>
        <v>MAI</v>
      </c>
      <c r="AE8" s="140">
        <f t="shared" si="9"/>
        <v>0</v>
      </c>
      <c r="AF8" s="141" t="b">
        <f t="shared" si="10"/>
        <v>0</v>
      </c>
    </row>
    <row r="9" spans="1:32" s="23" customFormat="1" x14ac:dyDescent="0.25">
      <c r="A9" s="46">
        <v>5</v>
      </c>
      <c r="B9" s="70" t="s">
        <v>45</v>
      </c>
      <c r="C9" s="71">
        <v>43941</v>
      </c>
      <c r="D9" s="47" t="str">
        <f>IF(ISBLANK(C9),"",VLOOKUP(MONTH(C9),'Paramètres de choix'!$D$7:$E$18,2,0))</f>
        <v>AVRIL</v>
      </c>
      <c r="E9" s="84" t="s">
        <v>53</v>
      </c>
      <c r="F9" s="72" t="s">
        <v>51</v>
      </c>
      <c r="G9" s="72" t="s">
        <v>15</v>
      </c>
      <c r="H9" s="73" t="s">
        <v>25</v>
      </c>
      <c r="I9" s="73">
        <f t="shared" si="0"/>
        <v>1</v>
      </c>
      <c r="J9" s="74"/>
      <c r="K9" s="137"/>
      <c r="L9" s="75"/>
      <c r="M9" s="137"/>
      <c r="N9" s="76"/>
      <c r="O9" s="77"/>
      <c r="P9" s="78"/>
      <c r="Q9" s="79">
        <v>4500</v>
      </c>
      <c r="R9" s="80" t="s">
        <v>35</v>
      </c>
      <c r="S9" s="167"/>
      <c r="T9" s="81"/>
      <c r="U9" s="134"/>
      <c r="V9" s="82"/>
      <c r="W9" s="140">
        <f t="shared" si="1"/>
        <v>0</v>
      </c>
      <c r="X9" s="145">
        <f t="shared" si="2"/>
        <v>0</v>
      </c>
      <c r="Y9" s="149">
        <f t="shared" si="3"/>
        <v>0</v>
      </c>
      <c r="Z9" s="141" t="str">
        <f t="shared" si="4"/>
        <v>AVRIL</v>
      </c>
      <c r="AA9" s="140">
        <f t="shared" si="5"/>
        <v>4500</v>
      </c>
      <c r="AB9" s="141" t="str">
        <f t="shared" si="6"/>
        <v>JUIN</v>
      </c>
      <c r="AC9" s="140">
        <f t="shared" si="7"/>
        <v>0</v>
      </c>
      <c r="AD9" s="141" t="str">
        <f t="shared" si="8"/>
        <v>JUIN</v>
      </c>
      <c r="AE9" s="140">
        <f t="shared" si="9"/>
        <v>0</v>
      </c>
      <c r="AF9" s="141" t="b">
        <f t="shared" si="10"/>
        <v>0</v>
      </c>
    </row>
    <row r="10" spans="1:32" s="23" customFormat="1" x14ac:dyDescent="0.25">
      <c r="A10" s="46">
        <v>6</v>
      </c>
      <c r="B10" s="70" t="s">
        <v>46</v>
      </c>
      <c r="C10" s="71">
        <v>43942</v>
      </c>
      <c r="D10" s="47" t="str">
        <f>IF(ISBLANK(C10),"",VLOOKUP(MONTH(C10),'Paramètres de choix'!$D$7:$E$18,2,0))</f>
        <v>AVRIL</v>
      </c>
      <c r="E10" s="84" t="s">
        <v>53</v>
      </c>
      <c r="F10" s="72" t="s">
        <v>52</v>
      </c>
      <c r="G10" s="72" t="s">
        <v>17</v>
      </c>
      <c r="H10" s="73" t="s">
        <v>26</v>
      </c>
      <c r="I10" s="73">
        <f t="shared" si="0"/>
        <v>1</v>
      </c>
      <c r="J10" s="74"/>
      <c r="K10" s="137"/>
      <c r="L10" s="75"/>
      <c r="M10" s="137"/>
      <c r="N10" s="76"/>
      <c r="O10" s="77"/>
      <c r="P10" s="78"/>
      <c r="Q10" s="79">
        <v>6500</v>
      </c>
      <c r="R10" s="80" t="s">
        <v>36</v>
      </c>
      <c r="S10" s="167">
        <v>6500</v>
      </c>
      <c r="T10" s="81"/>
      <c r="U10" s="134"/>
      <c r="V10" s="82" t="s">
        <v>74</v>
      </c>
      <c r="W10" s="140">
        <f t="shared" si="1"/>
        <v>0</v>
      </c>
      <c r="X10" s="145">
        <f t="shared" si="2"/>
        <v>0</v>
      </c>
      <c r="Y10" s="149">
        <f t="shared" si="3"/>
        <v>0</v>
      </c>
      <c r="Z10" s="141" t="str">
        <f t="shared" si="4"/>
        <v>AVRIL</v>
      </c>
      <c r="AA10" s="140">
        <f t="shared" si="5"/>
        <v>6500</v>
      </c>
      <c r="AB10" s="141" t="str">
        <f t="shared" si="6"/>
        <v>JUILLET</v>
      </c>
      <c r="AC10" s="140">
        <f t="shared" si="7"/>
        <v>6500</v>
      </c>
      <c r="AD10" s="141" t="str">
        <f t="shared" si="8"/>
        <v>JUILLET</v>
      </c>
      <c r="AE10" s="140">
        <f t="shared" si="9"/>
        <v>0</v>
      </c>
      <c r="AF10" s="141" t="b">
        <f t="shared" si="10"/>
        <v>0</v>
      </c>
    </row>
    <row r="11" spans="1:32" s="23" customFormat="1" x14ac:dyDescent="0.25">
      <c r="A11" s="46">
        <v>7</v>
      </c>
      <c r="B11" s="70" t="s">
        <v>46</v>
      </c>
      <c r="C11" s="71">
        <v>43943</v>
      </c>
      <c r="D11" s="47" t="str">
        <f>IF(ISBLANK(C11),"",VLOOKUP(MONTH(C11),'Paramètres de choix'!$D$7:$E$18,2,0))</f>
        <v>AVRIL</v>
      </c>
      <c r="E11" s="84" t="s">
        <v>53</v>
      </c>
      <c r="F11" s="72" t="s">
        <v>18</v>
      </c>
      <c r="G11" s="72" t="s">
        <v>19</v>
      </c>
      <c r="H11" s="73" t="s">
        <v>14</v>
      </c>
      <c r="I11" s="73">
        <f t="shared" si="0"/>
        <v>1</v>
      </c>
      <c r="J11" s="74"/>
      <c r="K11" s="137"/>
      <c r="L11" s="75"/>
      <c r="M11" s="137"/>
      <c r="N11" s="76"/>
      <c r="O11" s="77"/>
      <c r="P11" s="78"/>
      <c r="Q11" s="79"/>
      <c r="R11" s="80"/>
      <c r="S11" s="167"/>
      <c r="T11" s="81">
        <v>10780</v>
      </c>
      <c r="U11" s="135"/>
      <c r="V11" s="82" t="s">
        <v>16</v>
      </c>
      <c r="W11" s="140">
        <f t="shared" si="1"/>
        <v>0</v>
      </c>
      <c r="X11" s="145">
        <f t="shared" si="2"/>
        <v>0</v>
      </c>
      <c r="Y11" s="149">
        <f t="shared" si="3"/>
        <v>0</v>
      </c>
      <c r="Z11" s="141" t="str">
        <f t="shared" si="4"/>
        <v>AVRIL</v>
      </c>
      <c r="AA11" s="140">
        <f t="shared" si="5"/>
        <v>0</v>
      </c>
      <c r="AB11" s="141">
        <f t="shared" si="6"/>
        <v>0</v>
      </c>
      <c r="AC11" s="140">
        <f t="shared" si="7"/>
        <v>0</v>
      </c>
      <c r="AD11" s="141">
        <f t="shared" si="8"/>
        <v>0</v>
      </c>
      <c r="AE11" s="140">
        <f t="shared" si="9"/>
        <v>10780</v>
      </c>
      <c r="AF11" s="141" t="str">
        <f t="shared" si="10"/>
        <v>AVRIL</v>
      </c>
    </row>
    <row r="12" spans="1:32" s="23" customFormat="1" x14ac:dyDescent="0.25">
      <c r="A12" s="46">
        <v>8</v>
      </c>
      <c r="B12" s="70" t="s">
        <v>45</v>
      </c>
      <c r="C12" s="71">
        <v>44183</v>
      </c>
      <c r="D12" s="47" t="str">
        <f>IF(ISBLANK(C12),"",VLOOKUP(MONTH(C12),'Paramètres de choix'!$D$7:$E$18,2,0))</f>
        <v>DECEMBRE</v>
      </c>
      <c r="E12" s="72" t="s">
        <v>54</v>
      </c>
      <c r="F12" s="72" t="s">
        <v>113</v>
      </c>
      <c r="G12" s="72" t="s">
        <v>114</v>
      </c>
      <c r="H12" s="73" t="s">
        <v>63</v>
      </c>
      <c r="I12" s="73">
        <f t="shared" si="0"/>
        <v>1</v>
      </c>
      <c r="J12" s="74">
        <v>4500</v>
      </c>
      <c r="K12" s="137">
        <v>0.25</v>
      </c>
      <c r="L12" s="75">
        <v>4500</v>
      </c>
      <c r="M12" s="137">
        <v>0.75</v>
      </c>
      <c r="N12" s="76">
        <v>44183</v>
      </c>
      <c r="O12" s="77" t="s">
        <v>37</v>
      </c>
      <c r="P12" s="78">
        <v>4500</v>
      </c>
      <c r="Q12" s="79">
        <v>4500</v>
      </c>
      <c r="R12" s="80" t="s">
        <v>20</v>
      </c>
      <c r="S12" s="167">
        <v>4500</v>
      </c>
      <c r="T12" s="81"/>
      <c r="U12" s="134"/>
      <c r="V12" s="82"/>
      <c r="W12" s="140">
        <f t="shared" si="1"/>
        <v>4500</v>
      </c>
      <c r="X12" s="145">
        <f t="shared" si="2"/>
        <v>0.75</v>
      </c>
      <c r="Y12" s="149">
        <f t="shared" si="3"/>
        <v>3375</v>
      </c>
      <c r="Z12" s="141" t="str">
        <f t="shared" si="4"/>
        <v>AOUT</v>
      </c>
      <c r="AA12" s="140">
        <f t="shared" si="5"/>
        <v>4500</v>
      </c>
      <c r="AB12" s="141" t="str">
        <f t="shared" si="6"/>
        <v>DECEMBRE</v>
      </c>
      <c r="AC12" s="140">
        <f t="shared" si="7"/>
        <v>4500</v>
      </c>
      <c r="AD12" s="141" t="str">
        <f t="shared" si="8"/>
        <v>DECEMBRE</v>
      </c>
      <c r="AE12" s="140">
        <f t="shared" si="9"/>
        <v>0</v>
      </c>
      <c r="AF12" s="141" t="b">
        <f t="shared" si="10"/>
        <v>0</v>
      </c>
    </row>
    <row r="13" spans="1:32" s="23" customFormat="1" x14ac:dyDescent="0.25">
      <c r="A13" s="46">
        <v>9</v>
      </c>
      <c r="B13" s="87"/>
      <c r="C13" s="88"/>
      <c r="D13" s="47" t="str">
        <f>IF(ISBLANK(C13),"",VLOOKUP(MONTH(C13),'Paramètres de choix'!$D$7:$E$18,2,0))</f>
        <v/>
      </c>
      <c r="E13" s="72"/>
      <c r="F13" s="89"/>
      <c r="G13" s="89"/>
      <c r="H13" s="73"/>
      <c r="I13" s="73" t="str">
        <f t="shared" si="0"/>
        <v/>
      </c>
      <c r="J13" s="90"/>
      <c r="K13" s="137"/>
      <c r="L13" s="91"/>
      <c r="M13" s="137"/>
      <c r="N13" s="92"/>
      <c r="O13" s="93"/>
      <c r="P13" s="94"/>
      <c r="Q13" s="95"/>
      <c r="R13" s="96"/>
      <c r="S13" s="168"/>
      <c r="T13" s="97"/>
      <c r="U13" s="134"/>
      <c r="V13" s="98"/>
      <c r="W13" s="140">
        <f t="shared" si="1"/>
        <v>0</v>
      </c>
      <c r="X13" s="145">
        <f t="shared" si="2"/>
        <v>0</v>
      </c>
      <c r="Y13" s="149">
        <f t="shared" si="3"/>
        <v>0</v>
      </c>
      <c r="Z13" s="141" t="str">
        <f t="shared" si="4"/>
        <v/>
      </c>
      <c r="AA13" s="140">
        <f t="shared" si="5"/>
        <v>0</v>
      </c>
      <c r="AB13" s="141">
        <f t="shared" si="6"/>
        <v>0</v>
      </c>
      <c r="AC13" s="140">
        <f t="shared" si="7"/>
        <v>0</v>
      </c>
      <c r="AD13" s="141">
        <f t="shared" si="8"/>
        <v>0</v>
      </c>
      <c r="AE13" s="140">
        <f t="shared" si="9"/>
        <v>0</v>
      </c>
      <c r="AF13" s="141" t="str">
        <f t="shared" si="10"/>
        <v/>
      </c>
    </row>
    <row r="14" spans="1:32" s="23" customFormat="1" x14ac:dyDescent="0.25">
      <c r="A14" s="46">
        <v>10</v>
      </c>
      <c r="B14" s="70"/>
      <c r="C14" s="88"/>
      <c r="D14" s="47" t="str">
        <f>IF(ISBLANK(C14),"",VLOOKUP(MONTH(C14),'Paramètres de choix'!$D$7:$E$18,2,0))</f>
        <v/>
      </c>
      <c r="E14" s="72"/>
      <c r="F14" s="99"/>
      <c r="G14" s="99"/>
      <c r="H14" s="73"/>
      <c r="I14" s="73" t="str">
        <f t="shared" si="0"/>
        <v/>
      </c>
      <c r="J14" s="74"/>
      <c r="K14" s="137"/>
      <c r="L14" s="75"/>
      <c r="M14" s="137"/>
      <c r="N14" s="76"/>
      <c r="O14" s="77"/>
      <c r="P14" s="78"/>
      <c r="Q14" s="79"/>
      <c r="R14" s="80"/>
      <c r="S14" s="167"/>
      <c r="T14" s="81"/>
      <c r="U14" s="134"/>
      <c r="V14" s="82"/>
      <c r="W14" s="140">
        <f t="shared" si="1"/>
        <v>0</v>
      </c>
      <c r="X14" s="145">
        <f t="shared" si="2"/>
        <v>0</v>
      </c>
      <c r="Y14" s="149">
        <f t="shared" si="3"/>
        <v>0</v>
      </c>
      <c r="Z14" s="141" t="str">
        <f t="shared" si="4"/>
        <v/>
      </c>
      <c r="AA14" s="140">
        <f t="shared" si="5"/>
        <v>0</v>
      </c>
      <c r="AB14" s="141">
        <f t="shared" si="6"/>
        <v>0</v>
      </c>
      <c r="AC14" s="140">
        <f t="shared" si="7"/>
        <v>0</v>
      </c>
      <c r="AD14" s="141">
        <f t="shared" si="8"/>
        <v>0</v>
      </c>
      <c r="AE14" s="140">
        <f t="shared" si="9"/>
        <v>0</v>
      </c>
      <c r="AF14" s="141" t="str">
        <f t="shared" si="10"/>
        <v/>
      </c>
    </row>
    <row r="15" spans="1:32" s="23" customFormat="1" x14ac:dyDescent="0.25">
      <c r="A15" s="46">
        <v>11</v>
      </c>
      <c r="B15" s="70"/>
      <c r="C15" s="71"/>
      <c r="D15" s="47" t="str">
        <f>IF(ISBLANK(C15),"",VLOOKUP(MONTH(C15),'Paramètres de choix'!$D$7:$E$18,2,0))</f>
        <v/>
      </c>
      <c r="E15" s="72"/>
      <c r="F15" s="99"/>
      <c r="G15" s="99"/>
      <c r="H15" s="73"/>
      <c r="I15" s="73" t="str">
        <f t="shared" si="0"/>
        <v/>
      </c>
      <c r="J15" s="74"/>
      <c r="K15" s="137"/>
      <c r="L15" s="75"/>
      <c r="M15" s="137"/>
      <c r="N15" s="76"/>
      <c r="O15" s="77"/>
      <c r="P15" s="78"/>
      <c r="Q15" s="79"/>
      <c r="R15" s="80"/>
      <c r="S15" s="167"/>
      <c r="T15" s="81"/>
      <c r="U15" s="134"/>
      <c r="V15" s="82"/>
      <c r="W15" s="140">
        <f t="shared" si="1"/>
        <v>0</v>
      </c>
      <c r="X15" s="145">
        <f t="shared" si="2"/>
        <v>0</v>
      </c>
      <c r="Y15" s="149">
        <f t="shared" si="3"/>
        <v>0</v>
      </c>
      <c r="Z15" s="141" t="str">
        <f t="shared" si="4"/>
        <v/>
      </c>
      <c r="AA15" s="140">
        <f t="shared" si="5"/>
        <v>0</v>
      </c>
      <c r="AB15" s="141">
        <f t="shared" si="6"/>
        <v>0</v>
      </c>
      <c r="AC15" s="140">
        <f t="shared" si="7"/>
        <v>0</v>
      </c>
      <c r="AD15" s="141">
        <f t="shared" si="8"/>
        <v>0</v>
      </c>
      <c r="AE15" s="140">
        <f t="shared" si="9"/>
        <v>0</v>
      </c>
      <c r="AF15" s="141" t="str">
        <f t="shared" si="10"/>
        <v/>
      </c>
    </row>
    <row r="16" spans="1:32" s="23" customFormat="1" x14ac:dyDescent="0.25">
      <c r="A16" s="46">
        <v>12</v>
      </c>
      <c r="B16" s="87"/>
      <c r="C16" s="71"/>
      <c r="D16" s="47" t="str">
        <f>IF(ISBLANK(C16),"",VLOOKUP(MONTH(C16),'Paramètres de choix'!$D$7:$E$18,2,0))</f>
        <v/>
      </c>
      <c r="E16" s="72"/>
      <c r="F16" s="99"/>
      <c r="G16" s="89"/>
      <c r="H16" s="73"/>
      <c r="I16" s="73" t="str">
        <f t="shared" si="0"/>
        <v/>
      </c>
      <c r="J16" s="90"/>
      <c r="K16" s="138"/>
      <c r="L16" s="91"/>
      <c r="M16" s="138"/>
      <c r="N16" s="100"/>
      <c r="O16" s="77"/>
      <c r="P16" s="94"/>
      <c r="Q16" s="95"/>
      <c r="R16" s="96"/>
      <c r="S16" s="168"/>
      <c r="T16" s="97"/>
      <c r="U16" s="134"/>
      <c r="V16" s="82"/>
      <c r="W16" s="140">
        <f t="shared" si="1"/>
        <v>0</v>
      </c>
      <c r="X16" s="145">
        <f t="shared" si="2"/>
        <v>0</v>
      </c>
      <c r="Y16" s="149">
        <f t="shared" si="3"/>
        <v>0</v>
      </c>
      <c r="Z16" s="141" t="str">
        <f t="shared" si="4"/>
        <v/>
      </c>
      <c r="AA16" s="140">
        <f t="shared" si="5"/>
        <v>0</v>
      </c>
      <c r="AB16" s="141">
        <f t="shared" si="6"/>
        <v>0</v>
      </c>
      <c r="AC16" s="140">
        <f t="shared" si="7"/>
        <v>0</v>
      </c>
      <c r="AD16" s="141">
        <f t="shared" si="8"/>
        <v>0</v>
      </c>
      <c r="AE16" s="140">
        <f t="shared" si="9"/>
        <v>0</v>
      </c>
      <c r="AF16" s="141" t="str">
        <f t="shared" si="10"/>
        <v/>
      </c>
    </row>
    <row r="17" spans="1:32" s="23" customFormat="1" x14ac:dyDescent="0.25">
      <c r="A17" s="46">
        <v>13</v>
      </c>
      <c r="B17" s="70"/>
      <c r="C17" s="71"/>
      <c r="D17" s="47" t="str">
        <f>IF(ISBLANK(C17),"",VLOOKUP(MONTH(C17),'Paramètres de choix'!$D$7:$E$18,2,0))</f>
        <v/>
      </c>
      <c r="E17" s="72"/>
      <c r="F17" s="99"/>
      <c r="G17" s="99"/>
      <c r="H17" s="73"/>
      <c r="I17" s="73" t="str">
        <f t="shared" si="0"/>
        <v/>
      </c>
      <c r="J17" s="74"/>
      <c r="K17" s="137"/>
      <c r="L17" s="75"/>
      <c r="M17" s="137"/>
      <c r="N17" s="76"/>
      <c r="O17" s="77"/>
      <c r="P17" s="78"/>
      <c r="Q17" s="79"/>
      <c r="R17" s="80"/>
      <c r="S17" s="167"/>
      <c r="T17" s="81"/>
      <c r="U17" s="134"/>
      <c r="V17" s="82"/>
      <c r="W17" s="140">
        <f t="shared" si="1"/>
        <v>0</v>
      </c>
      <c r="X17" s="145">
        <f t="shared" si="2"/>
        <v>0</v>
      </c>
      <c r="Y17" s="149">
        <f t="shared" si="3"/>
        <v>0</v>
      </c>
      <c r="Z17" s="141" t="str">
        <f t="shared" si="4"/>
        <v/>
      </c>
      <c r="AA17" s="140">
        <f t="shared" si="5"/>
        <v>0</v>
      </c>
      <c r="AB17" s="141">
        <f t="shared" si="6"/>
        <v>0</v>
      </c>
      <c r="AC17" s="140">
        <f t="shared" si="7"/>
        <v>0</v>
      </c>
      <c r="AD17" s="141">
        <f t="shared" si="8"/>
        <v>0</v>
      </c>
      <c r="AE17" s="140">
        <f t="shared" si="9"/>
        <v>0</v>
      </c>
      <c r="AF17" s="141" t="str">
        <f t="shared" si="10"/>
        <v/>
      </c>
    </row>
    <row r="18" spans="1:32" s="23" customFormat="1" x14ac:dyDescent="0.25">
      <c r="A18" s="46">
        <v>14</v>
      </c>
      <c r="B18" s="70"/>
      <c r="C18" s="71"/>
      <c r="D18" s="47" t="str">
        <f>IF(ISBLANK(C18),"",VLOOKUP(MONTH(C18),'Paramètres de choix'!$D$7:$E$18,2,0))</f>
        <v/>
      </c>
      <c r="E18" s="72"/>
      <c r="F18" s="72"/>
      <c r="G18" s="72"/>
      <c r="H18" s="73"/>
      <c r="I18" s="73" t="str">
        <f t="shared" si="0"/>
        <v/>
      </c>
      <c r="J18" s="74"/>
      <c r="K18" s="137"/>
      <c r="L18" s="75"/>
      <c r="M18" s="137"/>
      <c r="N18" s="76"/>
      <c r="O18" s="77"/>
      <c r="P18" s="78"/>
      <c r="Q18" s="79"/>
      <c r="R18" s="80"/>
      <c r="S18" s="167"/>
      <c r="T18" s="81"/>
      <c r="U18" s="134"/>
      <c r="V18" s="82"/>
      <c r="W18" s="140">
        <f t="shared" si="1"/>
        <v>0</v>
      </c>
      <c r="X18" s="145">
        <f t="shared" si="2"/>
        <v>0</v>
      </c>
      <c r="Y18" s="149">
        <f t="shared" si="3"/>
        <v>0</v>
      </c>
      <c r="Z18" s="141" t="str">
        <f t="shared" si="4"/>
        <v/>
      </c>
      <c r="AA18" s="140">
        <f t="shared" si="5"/>
        <v>0</v>
      </c>
      <c r="AB18" s="141">
        <f t="shared" si="6"/>
        <v>0</v>
      </c>
      <c r="AC18" s="140">
        <f t="shared" si="7"/>
        <v>0</v>
      </c>
      <c r="AD18" s="141">
        <f t="shared" si="8"/>
        <v>0</v>
      </c>
      <c r="AE18" s="140">
        <f t="shared" si="9"/>
        <v>0</v>
      </c>
      <c r="AF18" s="141" t="str">
        <f t="shared" si="10"/>
        <v/>
      </c>
    </row>
    <row r="19" spans="1:32" s="23" customFormat="1" x14ac:dyDescent="0.25">
      <c r="A19" s="46">
        <v>15</v>
      </c>
      <c r="B19" s="70"/>
      <c r="C19" s="71"/>
      <c r="D19" s="47" t="str">
        <f>IF(ISBLANK(C19),"",VLOOKUP(MONTH(C19),'Paramètres de choix'!$D$7:$E$18,2,0))</f>
        <v/>
      </c>
      <c r="E19" s="72"/>
      <c r="F19" s="101"/>
      <c r="G19" s="72"/>
      <c r="H19" s="73"/>
      <c r="I19" s="73" t="str">
        <f t="shared" si="0"/>
        <v/>
      </c>
      <c r="J19" s="74"/>
      <c r="K19" s="137"/>
      <c r="L19" s="75"/>
      <c r="M19" s="137"/>
      <c r="N19" s="76"/>
      <c r="O19" s="77"/>
      <c r="P19" s="78"/>
      <c r="Q19" s="79"/>
      <c r="R19" s="80"/>
      <c r="S19" s="167"/>
      <c r="T19" s="81"/>
      <c r="U19" s="134"/>
      <c r="V19" s="82"/>
      <c r="W19" s="140">
        <f t="shared" si="1"/>
        <v>0</v>
      </c>
      <c r="X19" s="145">
        <f t="shared" si="2"/>
        <v>0</v>
      </c>
      <c r="Y19" s="149">
        <f t="shared" si="3"/>
        <v>0</v>
      </c>
      <c r="Z19" s="141" t="str">
        <f t="shared" si="4"/>
        <v/>
      </c>
      <c r="AA19" s="140">
        <f t="shared" si="5"/>
        <v>0</v>
      </c>
      <c r="AB19" s="141">
        <f t="shared" si="6"/>
        <v>0</v>
      </c>
      <c r="AC19" s="140">
        <f t="shared" si="7"/>
        <v>0</v>
      </c>
      <c r="AD19" s="141">
        <f t="shared" si="8"/>
        <v>0</v>
      </c>
      <c r="AE19" s="140">
        <f t="shared" si="9"/>
        <v>0</v>
      </c>
      <c r="AF19" s="141" t="str">
        <f t="shared" si="10"/>
        <v/>
      </c>
    </row>
    <row r="20" spans="1:32" s="23" customFormat="1" x14ac:dyDescent="0.25">
      <c r="A20" s="46">
        <v>16</v>
      </c>
      <c r="B20" s="70"/>
      <c r="C20" s="71"/>
      <c r="D20" s="47" t="str">
        <f>IF(ISBLANK(C20),"",VLOOKUP(MONTH(C20),'Paramètres de choix'!$D$7:$E$18,2,0))</f>
        <v/>
      </c>
      <c r="E20" s="72"/>
      <c r="F20" s="102"/>
      <c r="G20" s="72"/>
      <c r="H20" s="73"/>
      <c r="I20" s="73" t="str">
        <f t="shared" si="0"/>
        <v/>
      </c>
      <c r="J20" s="74"/>
      <c r="K20" s="137"/>
      <c r="L20" s="75"/>
      <c r="M20" s="137"/>
      <c r="N20" s="103"/>
      <c r="O20" s="77"/>
      <c r="P20" s="78"/>
      <c r="Q20" s="79"/>
      <c r="R20" s="80"/>
      <c r="S20" s="167"/>
      <c r="T20" s="81"/>
      <c r="U20" s="134"/>
      <c r="V20" s="82"/>
      <c r="W20" s="140">
        <f t="shared" si="1"/>
        <v>0</v>
      </c>
      <c r="X20" s="145">
        <f t="shared" si="2"/>
        <v>0</v>
      </c>
      <c r="Y20" s="149">
        <f t="shared" si="3"/>
        <v>0</v>
      </c>
      <c r="Z20" s="141" t="str">
        <f t="shared" si="4"/>
        <v/>
      </c>
      <c r="AA20" s="140">
        <f t="shared" si="5"/>
        <v>0</v>
      </c>
      <c r="AB20" s="141">
        <f t="shared" si="6"/>
        <v>0</v>
      </c>
      <c r="AC20" s="140">
        <f t="shared" si="7"/>
        <v>0</v>
      </c>
      <c r="AD20" s="141">
        <f t="shared" si="8"/>
        <v>0</v>
      </c>
      <c r="AE20" s="140">
        <f t="shared" si="9"/>
        <v>0</v>
      </c>
      <c r="AF20" s="141" t="str">
        <f t="shared" si="10"/>
        <v/>
      </c>
    </row>
    <row r="21" spans="1:32" s="23" customFormat="1" x14ac:dyDescent="0.25">
      <c r="A21" s="46">
        <v>17</v>
      </c>
      <c r="B21" s="70"/>
      <c r="C21" s="71"/>
      <c r="D21" s="47" t="str">
        <f>IF(ISBLANK(C21),"",VLOOKUP(MONTH(C21),'Paramètres de choix'!$D$7:$E$18,2,0))</f>
        <v/>
      </c>
      <c r="E21" s="104"/>
      <c r="F21" s="72"/>
      <c r="G21" s="105"/>
      <c r="H21" s="73"/>
      <c r="I21" s="73" t="str">
        <f t="shared" si="0"/>
        <v/>
      </c>
      <c r="J21" s="74"/>
      <c r="K21" s="137"/>
      <c r="L21" s="75"/>
      <c r="M21" s="137"/>
      <c r="N21" s="76"/>
      <c r="O21" s="77"/>
      <c r="P21" s="78"/>
      <c r="Q21" s="79"/>
      <c r="R21" s="80"/>
      <c r="S21" s="167"/>
      <c r="T21" s="81"/>
      <c r="U21" s="134"/>
      <c r="V21" s="82"/>
      <c r="W21" s="140">
        <f t="shared" si="1"/>
        <v>0</v>
      </c>
      <c r="X21" s="145">
        <f t="shared" si="2"/>
        <v>0</v>
      </c>
      <c r="Y21" s="149">
        <f t="shared" si="3"/>
        <v>0</v>
      </c>
      <c r="Z21" s="141" t="str">
        <f t="shared" si="4"/>
        <v/>
      </c>
      <c r="AA21" s="140">
        <f t="shared" si="5"/>
        <v>0</v>
      </c>
      <c r="AB21" s="141">
        <f t="shared" si="6"/>
        <v>0</v>
      </c>
      <c r="AC21" s="140">
        <f t="shared" si="7"/>
        <v>0</v>
      </c>
      <c r="AD21" s="141">
        <f t="shared" si="8"/>
        <v>0</v>
      </c>
      <c r="AE21" s="140">
        <f t="shared" si="9"/>
        <v>0</v>
      </c>
      <c r="AF21" s="141" t="str">
        <f t="shared" si="10"/>
        <v/>
      </c>
    </row>
    <row r="22" spans="1:32" s="23" customFormat="1" x14ac:dyDescent="0.25">
      <c r="A22" s="46">
        <v>18</v>
      </c>
      <c r="B22" s="87"/>
      <c r="C22" s="88"/>
      <c r="D22" s="47" t="str">
        <f>IF(ISBLANK(C22),"",VLOOKUP(MONTH(C22),'Paramètres de choix'!$D$7:$E$18,2,0))</f>
        <v/>
      </c>
      <c r="E22" s="83"/>
      <c r="F22" s="83"/>
      <c r="G22" s="83"/>
      <c r="H22" s="73"/>
      <c r="I22" s="73" t="str">
        <f t="shared" si="0"/>
        <v/>
      </c>
      <c r="J22" s="90"/>
      <c r="K22" s="138"/>
      <c r="L22" s="91"/>
      <c r="M22" s="138"/>
      <c r="N22" s="100"/>
      <c r="O22" s="93"/>
      <c r="P22" s="94"/>
      <c r="Q22" s="95"/>
      <c r="R22" s="96"/>
      <c r="S22" s="168"/>
      <c r="T22" s="97"/>
      <c r="U22" s="135"/>
      <c r="V22" s="106"/>
      <c r="W22" s="140">
        <f t="shared" si="1"/>
        <v>0</v>
      </c>
      <c r="X22" s="145">
        <f t="shared" si="2"/>
        <v>0</v>
      </c>
      <c r="Y22" s="149">
        <f t="shared" si="3"/>
        <v>0</v>
      </c>
      <c r="Z22" s="141" t="str">
        <f t="shared" si="4"/>
        <v/>
      </c>
      <c r="AA22" s="140">
        <f t="shared" si="5"/>
        <v>0</v>
      </c>
      <c r="AB22" s="141">
        <f t="shared" si="6"/>
        <v>0</v>
      </c>
      <c r="AC22" s="140">
        <f t="shared" si="7"/>
        <v>0</v>
      </c>
      <c r="AD22" s="141">
        <f t="shared" si="8"/>
        <v>0</v>
      </c>
      <c r="AE22" s="140">
        <f t="shared" si="9"/>
        <v>0</v>
      </c>
      <c r="AF22" s="141" t="str">
        <f t="shared" si="10"/>
        <v/>
      </c>
    </row>
    <row r="23" spans="1:32" s="23" customFormat="1" x14ac:dyDescent="0.25">
      <c r="A23" s="46">
        <v>19</v>
      </c>
      <c r="B23" s="70"/>
      <c r="C23" s="71"/>
      <c r="D23" s="47" t="str">
        <f>IF(ISBLANK(C23),"",VLOOKUP(MONTH(C23),'Paramètres de choix'!$D$7:$E$18,2,0))</f>
        <v/>
      </c>
      <c r="E23" s="72"/>
      <c r="F23" s="72"/>
      <c r="G23" s="72"/>
      <c r="H23" s="73"/>
      <c r="I23" s="73" t="str">
        <f t="shared" si="0"/>
        <v/>
      </c>
      <c r="J23" s="74"/>
      <c r="K23" s="137"/>
      <c r="L23" s="75"/>
      <c r="M23" s="137"/>
      <c r="N23" s="76"/>
      <c r="O23" s="77"/>
      <c r="P23" s="78"/>
      <c r="Q23" s="107"/>
      <c r="R23" s="80"/>
      <c r="S23" s="167"/>
      <c r="T23" s="81"/>
      <c r="U23" s="134"/>
      <c r="V23" s="82"/>
      <c r="W23" s="140">
        <f t="shared" si="1"/>
        <v>0</v>
      </c>
      <c r="X23" s="145">
        <f t="shared" si="2"/>
        <v>0</v>
      </c>
      <c r="Y23" s="149">
        <f t="shared" si="3"/>
        <v>0</v>
      </c>
      <c r="Z23" s="141" t="str">
        <f t="shared" si="4"/>
        <v/>
      </c>
      <c r="AA23" s="140">
        <f t="shared" si="5"/>
        <v>0</v>
      </c>
      <c r="AB23" s="141">
        <f t="shared" si="6"/>
        <v>0</v>
      </c>
      <c r="AC23" s="140">
        <f t="shared" si="7"/>
        <v>0</v>
      </c>
      <c r="AD23" s="141">
        <f t="shared" si="8"/>
        <v>0</v>
      </c>
      <c r="AE23" s="140">
        <f t="shared" si="9"/>
        <v>0</v>
      </c>
      <c r="AF23" s="141" t="str">
        <f t="shared" si="10"/>
        <v/>
      </c>
    </row>
    <row r="24" spans="1:32" s="23" customFormat="1" x14ac:dyDescent="0.25">
      <c r="A24" s="46">
        <v>20</v>
      </c>
      <c r="B24" s="70"/>
      <c r="C24" s="108"/>
      <c r="D24" s="47" t="str">
        <f>IF(ISBLANK(C24),"",VLOOKUP(MONTH(C24),'Paramètres de choix'!$D$7:$E$18,2,0))</f>
        <v/>
      </c>
      <c r="E24" s="72"/>
      <c r="F24" s="72"/>
      <c r="G24" s="72"/>
      <c r="H24" s="73"/>
      <c r="I24" s="73" t="str">
        <f t="shared" si="0"/>
        <v/>
      </c>
      <c r="J24" s="74"/>
      <c r="K24" s="137"/>
      <c r="L24" s="75"/>
      <c r="M24" s="137"/>
      <c r="N24" s="76"/>
      <c r="O24" s="77"/>
      <c r="P24" s="78"/>
      <c r="Q24" s="107"/>
      <c r="R24" s="80"/>
      <c r="S24" s="167"/>
      <c r="T24" s="81"/>
      <c r="U24" s="134"/>
      <c r="V24" s="82"/>
      <c r="W24" s="140">
        <f t="shared" si="1"/>
        <v>0</v>
      </c>
      <c r="X24" s="145">
        <f t="shared" si="2"/>
        <v>0</v>
      </c>
      <c r="Y24" s="149">
        <f t="shared" si="3"/>
        <v>0</v>
      </c>
      <c r="Z24" s="141" t="str">
        <f t="shared" si="4"/>
        <v/>
      </c>
      <c r="AA24" s="140">
        <f t="shared" si="5"/>
        <v>0</v>
      </c>
      <c r="AB24" s="141">
        <f t="shared" si="6"/>
        <v>0</v>
      </c>
      <c r="AC24" s="140">
        <f t="shared" si="7"/>
        <v>0</v>
      </c>
      <c r="AD24" s="141">
        <f t="shared" si="8"/>
        <v>0</v>
      </c>
      <c r="AE24" s="140">
        <f t="shared" si="9"/>
        <v>0</v>
      </c>
      <c r="AF24" s="141" t="str">
        <f t="shared" si="10"/>
        <v/>
      </c>
    </row>
    <row r="25" spans="1:32" s="23" customFormat="1" x14ac:dyDescent="0.25">
      <c r="A25" s="46">
        <v>21</v>
      </c>
      <c r="B25" s="70"/>
      <c r="C25" s="71"/>
      <c r="D25" s="47" t="str">
        <f>IF(ISBLANK(C25),"",VLOOKUP(MONTH(C25),'Paramètres de choix'!$D$7:$E$18,2,0))</f>
        <v/>
      </c>
      <c r="E25" s="72"/>
      <c r="F25" s="72"/>
      <c r="G25" s="72"/>
      <c r="H25" s="73"/>
      <c r="I25" s="73" t="str">
        <f t="shared" si="0"/>
        <v/>
      </c>
      <c r="J25" s="74"/>
      <c r="K25" s="137"/>
      <c r="L25" s="75"/>
      <c r="M25" s="137"/>
      <c r="N25" s="76"/>
      <c r="O25" s="77"/>
      <c r="P25" s="78"/>
      <c r="Q25" s="79"/>
      <c r="R25" s="80"/>
      <c r="S25" s="167"/>
      <c r="T25" s="81"/>
      <c r="U25" s="134"/>
      <c r="V25" s="106"/>
      <c r="W25" s="140">
        <f t="shared" si="1"/>
        <v>0</v>
      </c>
      <c r="X25" s="145">
        <f t="shared" si="2"/>
        <v>0</v>
      </c>
      <c r="Y25" s="149">
        <f t="shared" si="3"/>
        <v>0</v>
      </c>
      <c r="Z25" s="141" t="str">
        <f t="shared" si="4"/>
        <v/>
      </c>
      <c r="AA25" s="140">
        <f t="shared" si="5"/>
        <v>0</v>
      </c>
      <c r="AB25" s="141">
        <f t="shared" si="6"/>
        <v>0</v>
      </c>
      <c r="AC25" s="140">
        <f t="shared" si="7"/>
        <v>0</v>
      </c>
      <c r="AD25" s="141">
        <f t="shared" si="8"/>
        <v>0</v>
      </c>
      <c r="AE25" s="140">
        <f t="shared" si="9"/>
        <v>0</v>
      </c>
      <c r="AF25" s="141" t="str">
        <f t="shared" si="10"/>
        <v/>
      </c>
    </row>
    <row r="26" spans="1:32" s="23" customFormat="1" x14ac:dyDescent="0.25">
      <c r="A26" s="46">
        <v>22</v>
      </c>
      <c r="B26" s="70"/>
      <c r="C26" s="71"/>
      <c r="D26" s="47" t="str">
        <f>IF(ISBLANK(C26),"",VLOOKUP(MONTH(C26),'Paramètres de choix'!$D$7:$E$18,2,0))</f>
        <v/>
      </c>
      <c r="E26" s="72"/>
      <c r="F26" s="72"/>
      <c r="G26" s="72"/>
      <c r="H26" s="73"/>
      <c r="I26" s="73" t="str">
        <f t="shared" si="0"/>
        <v/>
      </c>
      <c r="J26" s="74"/>
      <c r="K26" s="137"/>
      <c r="L26" s="75"/>
      <c r="M26" s="137"/>
      <c r="N26" s="76"/>
      <c r="O26" s="77"/>
      <c r="P26" s="78"/>
      <c r="Q26" s="79"/>
      <c r="R26" s="80"/>
      <c r="S26" s="167"/>
      <c r="T26" s="81"/>
      <c r="U26" s="134"/>
      <c r="V26" s="82"/>
      <c r="W26" s="140">
        <f t="shared" si="1"/>
        <v>0</v>
      </c>
      <c r="X26" s="145">
        <f t="shared" si="2"/>
        <v>0</v>
      </c>
      <c r="Y26" s="149">
        <f t="shared" si="3"/>
        <v>0</v>
      </c>
      <c r="Z26" s="141" t="str">
        <f t="shared" si="4"/>
        <v/>
      </c>
      <c r="AA26" s="140">
        <f t="shared" si="5"/>
        <v>0</v>
      </c>
      <c r="AB26" s="141">
        <f t="shared" si="6"/>
        <v>0</v>
      </c>
      <c r="AC26" s="140">
        <f t="shared" si="7"/>
        <v>0</v>
      </c>
      <c r="AD26" s="141">
        <f t="shared" si="8"/>
        <v>0</v>
      </c>
      <c r="AE26" s="140">
        <f t="shared" si="9"/>
        <v>0</v>
      </c>
      <c r="AF26" s="141" t="str">
        <f t="shared" si="10"/>
        <v/>
      </c>
    </row>
    <row r="27" spans="1:32" s="23" customFormat="1" x14ac:dyDescent="0.25">
      <c r="A27" s="46">
        <v>23</v>
      </c>
      <c r="B27" s="70"/>
      <c r="C27" s="71"/>
      <c r="D27" s="47" t="str">
        <f>IF(ISBLANK(C27),"",VLOOKUP(MONTH(C27),'Paramètres de choix'!$D$7:$E$18,2,0))</f>
        <v/>
      </c>
      <c r="E27" s="72"/>
      <c r="F27" s="72"/>
      <c r="G27" s="72"/>
      <c r="H27" s="73"/>
      <c r="I27" s="73" t="str">
        <f t="shared" si="0"/>
        <v/>
      </c>
      <c r="J27" s="74"/>
      <c r="K27" s="137"/>
      <c r="L27" s="109"/>
      <c r="M27" s="137"/>
      <c r="N27" s="76"/>
      <c r="O27" s="77"/>
      <c r="P27" s="78"/>
      <c r="Q27" s="79"/>
      <c r="R27" s="80"/>
      <c r="S27" s="167"/>
      <c r="T27" s="81"/>
      <c r="U27" s="134"/>
      <c r="V27" s="82"/>
      <c r="W27" s="140">
        <f t="shared" si="1"/>
        <v>0</v>
      </c>
      <c r="X27" s="145">
        <f t="shared" si="2"/>
        <v>0</v>
      </c>
      <c r="Y27" s="149">
        <f t="shared" si="3"/>
        <v>0</v>
      </c>
      <c r="Z27" s="141" t="str">
        <f t="shared" si="4"/>
        <v/>
      </c>
      <c r="AA27" s="140">
        <f t="shared" si="5"/>
        <v>0</v>
      </c>
      <c r="AB27" s="141">
        <f t="shared" si="6"/>
        <v>0</v>
      </c>
      <c r="AC27" s="140">
        <f t="shared" si="7"/>
        <v>0</v>
      </c>
      <c r="AD27" s="141">
        <f t="shared" si="8"/>
        <v>0</v>
      </c>
      <c r="AE27" s="140">
        <f t="shared" si="9"/>
        <v>0</v>
      </c>
      <c r="AF27" s="141" t="str">
        <f t="shared" si="10"/>
        <v/>
      </c>
    </row>
    <row r="28" spans="1:32" s="23" customFormat="1" x14ac:dyDescent="0.25">
      <c r="A28" s="46">
        <v>24</v>
      </c>
      <c r="B28" s="70"/>
      <c r="C28" s="71"/>
      <c r="D28" s="47" t="str">
        <f>IF(ISBLANK(C28),"",VLOOKUP(MONTH(C28),'Paramètres de choix'!$D$7:$E$18,2,0))</f>
        <v/>
      </c>
      <c r="E28" s="72"/>
      <c r="F28" s="72"/>
      <c r="G28" s="72"/>
      <c r="H28" s="73"/>
      <c r="I28" s="73" t="str">
        <f t="shared" si="0"/>
        <v/>
      </c>
      <c r="J28" s="74"/>
      <c r="K28" s="137"/>
      <c r="L28" s="75"/>
      <c r="M28" s="137"/>
      <c r="N28" s="76"/>
      <c r="O28" s="77"/>
      <c r="P28" s="78"/>
      <c r="Q28" s="79"/>
      <c r="R28" s="80"/>
      <c r="S28" s="167"/>
      <c r="T28" s="81"/>
      <c r="U28" s="134"/>
      <c r="V28" s="82"/>
      <c r="W28" s="140">
        <f t="shared" si="1"/>
        <v>0</v>
      </c>
      <c r="X28" s="145">
        <f t="shared" si="2"/>
        <v>0</v>
      </c>
      <c r="Y28" s="149">
        <f t="shared" si="3"/>
        <v>0</v>
      </c>
      <c r="Z28" s="141" t="str">
        <f t="shared" si="4"/>
        <v/>
      </c>
      <c r="AA28" s="140">
        <f t="shared" si="5"/>
        <v>0</v>
      </c>
      <c r="AB28" s="141">
        <f t="shared" si="6"/>
        <v>0</v>
      </c>
      <c r="AC28" s="140">
        <f t="shared" si="7"/>
        <v>0</v>
      </c>
      <c r="AD28" s="141">
        <f t="shared" si="8"/>
        <v>0</v>
      </c>
      <c r="AE28" s="140">
        <f t="shared" si="9"/>
        <v>0</v>
      </c>
      <c r="AF28" s="141" t="str">
        <f t="shared" si="10"/>
        <v/>
      </c>
    </row>
    <row r="29" spans="1:32" s="23" customFormat="1" x14ac:dyDescent="0.25">
      <c r="A29" s="46">
        <v>25</v>
      </c>
      <c r="B29" s="70"/>
      <c r="C29" s="71"/>
      <c r="D29" s="47" t="str">
        <f>IF(ISBLANK(C29),"",VLOOKUP(MONTH(C29),'Paramètres de choix'!$D$7:$E$18,2,0))</f>
        <v/>
      </c>
      <c r="E29" s="72"/>
      <c r="F29" s="72"/>
      <c r="G29" s="72"/>
      <c r="H29" s="73"/>
      <c r="I29" s="73" t="str">
        <f t="shared" si="0"/>
        <v/>
      </c>
      <c r="J29" s="74"/>
      <c r="K29" s="137"/>
      <c r="L29" s="75"/>
      <c r="M29" s="137"/>
      <c r="N29" s="76"/>
      <c r="O29" s="77"/>
      <c r="P29" s="78"/>
      <c r="Q29" s="79"/>
      <c r="R29" s="80"/>
      <c r="S29" s="167"/>
      <c r="T29" s="81"/>
      <c r="U29" s="134"/>
      <c r="V29" s="82"/>
      <c r="W29" s="140">
        <f t="shared" si="1"/>
        <v>0</v>
      </c>
      <c r="X29" s="145">
        <f t="shared" si="2"/>
        <v>0</v>
      </c>
      <c r="Y29" s="149">
        <f t="shared" si="3"/>
        <v>0</v>
      </c>
      <c r="Z29" s="141" t="str">
        <f t="shared" si="4"/>
        <v/>
      </c>
      <c r="AA29" s="140">
        <f t="shared" si="5"/>
        <v>0</v>
      </c>
      <c r="AB29" s="141">
        <f t="shared" si="6"/>
        <v>0</v>
      </c>
      <c r="AC29" s="140">
        <f t="shared" si="7"/>
        <v>0</v>
      </c>
      <c r="AD29" s="141">
        <f t="shared" si="8"/>
        <v>0</v>
      </c>
      <c r="AE29" s="140">
        <f t="shared" si="9"/>
        <v>0</v>
      </c>
      <c r="AF29" s="141" t="str">
        <f t="shared" si="10"/>
        <v/>
      </c>
    </row>
    <row r="30" spans="1:32" s="23" customFormat="1" x14ac:dyDescent="0.25">
      <c r="A30" s="46">
        <v>26</v>
      </c>
      <c r="B30" s="70"/>
      <c r="C30" s="71"/>
      <c r="D30" s="47" t="str">
        <f>IF(ISBLANK(C30),"",VLOOKUP(MONTH(C30),'Paramètres de choix'!$D$7:$E$18,2,0))</f>
        <v/>
      </c>
      <c r="E30" s="72"/>
      <c r="F30" s="72"/>
      <c r="G30" s="72"/>
      <c r="H30" s="73"/>
      <c r="I30" s="73" t="str">
        <f t="shared" si="0"/>
        <v/>
      </c>
      <c r="J30" s="74"/>
      <c r="K30" s="137"/>
      <c r="L30" s="75"/>
      <c r="M30" s="137"/>
      <c r="N30" s="76"/>
      <c r="O30" s="77"/>
      <c r="P30" s="78"/>
      <c r="Q30" s="79"/>
      <c r="R30" s="80"/>
      <c r="S30" s="167"/>
      <c r="T30" s="81"/>
      <c r="U30" s="134"/>
      <c r="V30" s="82"/>
      <c r="W30" s="140">
        <f t="shared" si="1"/>
        <v>0</v>
      </c>
      <c r="X30" s="145">
        <f t="shared" si="2"/>
        <v>0</v>
      </c>
      <c r="Y30" s="149">
        <f t="shared" si="3"/>
        <v>0</v>
      </c>
      <c r="Z30" s="141" t="str">
        <f t="shared" si="4"/>
        <v/>
      </c>
      <c r="AA30" s="140">
        <f t="shared" si="5"/>
        <v>0</v>
      </c>
      <c r="AB30" s="141">
        <f t="shared" si="6"/>
        <v>0</v>
      </c>
      <c r="AC30" s="140">
        <f t="shared" si="7"/>
        <v>0</v>
      </c>
      <c r="AD30" s="141">
        <f t="shared" si="8"/>
        <v>0</v>
      </c>
      <c r="AE30" s="140">
        <f t="shared" si="9"/>
        <v>0</v>
      </c>
      <c r="AF30" s="141" t="str">
        <f t="shared" si="10"/>
        <v/>
      </c>
    </row>
    <row r="31" spans="1:32" s="23" customFormat="1" x14ac:dyDescent="0.25">
      <c r="A31" s="46">
        <v>27</v>
      </c>
      <c r="B31" s="70"/>
      <c r="C31" s="71"/>
      <c r="D31" s="47" t="str">
        <f>IF(ISBLANK(C31),"",VLOOKUP(MONTH(C31),'Paramètres de choix'!$D$7:$E$18,2,0))</f>
        <v/>
      </c>
      <c r="E31" s="72"/>
      <c r="F31" s="72"/>
      <c r="G31" s="72"/>
      <c r="H31" s="73"/>
      <c r="I31" s="73" t="str">
        <f t="shared" si="0"/>
        <v/>
      </c>
      <c r="J31" s="74"/>
      <c r="K31" s="137"/>
      <c r="L31" s="75"/>
      <c r="M31" s="137"/>
      <c r="N31" s="76"/>
      <c r="O31" s="77"/>
      <c r="P31" s="78"/>
      <c r="Q31" s="79"/>
      <c r="R31" s="80"/>
      <c r="S31" s="167"/>
      <c r="T31" s="81"/>
      <c r="U31" s="134"/>
      <c r="V31" s="82"/>
      <c r="W31" s="140">
        <f t="shared" si="1"/>
        <v>0</v>
      </c>
      <c r="X31" s="145">
        <f t="shared" si="2"/>
        <v>0</v>
      </c>
      <c r="Y31" s="149">
        <f t="shared" si="3"/>
        <v>0</v>
      </c>
      <c r="Z31" s="141" t="str">
        <f t="shared" si="4"/>
        <v/>
      </c>
      <c r="AA31" s="140">
        <f t="shared" si="5"/>
        <v>0</v>
      </c>
      <c r="AB31" s="141">
        <f t="shared" si="6"/>
        <v>0</v>
      </c>
      <c r="AC31" s="140">
        <f t="shared" si="7"/>
        <v>0</v>
      </c>
      <c r="AD31" s="141">
        <f t="shared" si="8"/>
        <v>0</v>
      </c>
      <c r="AE31" s="140">
        <f t="shared" si="9"/>
        <v>0</v>
      </c>
      <c r="AF31" s="141" t="str">
        <f t="shared" si="10"/>
        <v/>
      </c>
    </row>
    <row r="32" spans="1:32" s="23" customFormat="1" x14ac:dyDescent="0.25">
      <c r="A32" s="46">
        <v>28</v>
      </c>
      <c r="B32" s="70"/>
      <c r="C32" s="71"/>
      <c r="D32" s="47" t="str">
        <f>IF(ISBLANK(C32),"",VLOOKUP(MONTH(C32),'Paramètres de choix'!$D$7:$E$18,2,0))</f>
        <v/>
      </c>
      <c r="E32" s="72"/>
      <c r="F32" s="72"/>
      <c r="G32" s="72"/>
      <c r="H32" s="73"/>
      <c r="I32" s="73" t="str">
        <f t="shared" si="0"/>
        <v/>
      </c>
      <c r="J32" s="74"/>
      <c r="K32" s="137"/>
      <c r="L32" s="75"/>
      <c r="M32" s="137"/>
      <c r="N32" s="76"/>
      <c r="O32" s="77"/>
      <c r="P32" s="78"/>
      <c r="Q32" s="79"/>
      <c r="R32" s="80"/>
      <c r="S32" s="167"/>
      <c r="T32" s="81"/>
      <c r="U32" s="134"/>
      <c r="V32" s="82"/>
      <c r="W32" s="140">
        <f t="shared" si="1"/>
        <v>0</v>
      </c>
      <c r="X32" s="145">
        <f t="shared" si="2"/>
        <v>0</v>
      </c>
      <c r="Y32" s="149">
        <f t="shared" si="3"/>
        <v>0</v>
      </c>
      <c r="Z32" s="141" t="str">
        <f t="shared" si="4"/>
        <v/>
      </c>
      <c r="AA32" s="140">
        <f t="shared" si="5"/>
        <v>0</v>
      </c>
      <c r="AB32" s="141">
        <f t="shared" si="6"/>
        <v>0</v>
      </c>
      <c r="AC32" s="140">
        <f t="shared" si="7"/>
        <v>0</v>
      </c>
      <c r="AD32" s="141">
        <f t="shared" si="8"/>
        <v>0</v>
      </c>
      <c r="AE32" s="140">
        <f t="shared" si="9"/>
        <v>0</v>
      </c>
      <c r="AF32" s="141" t="str">
        <f t="shared" si="10"/>
        <v/>
      </c>
    </row>
    <row r="33" spans="1:32" s="23" customFormat="1" x14ac:dyDescent="0.25">
      <c r="A33" s="46">
        <v>29</v>
      </c>
      <c r="B33" s="87"/>
      <c r="C33" s="88"/>
      <c r="D33" s="47" t="str">
        <f>IF(ISBLANK(C33),"",VLOOKUP(MONTH(C33),'Paramètres de choix'!$D$7:$E$18,2,0))</f>
        <v/>
      </c>
      <c r="E33" s="72"/>
      <c r="F33" s="83"/>
      <c r="G33" s="83"/>
      <c r="H33" s="73"/>
      <c r="I33" s="73" t="str">
        <f t="shared" si="0"/>
        <v/>
      </c>
      <c r="J33" s="90"/>
      <c r="K33" s="138"/>
      <c r="L33" s="91"/>
      <c r="M33" s="138"/>
      <c r="N33" s="110"/>
      <c r="O33" s="111"/>
      <c r="P33" s="94"/>
      <c r="Q33" s="95"/>
      <c r="R33" s="96"/>
      <c r="S33" s="168"/>
      <c r="T33" s="97"/>
      <c r="U33" s="134"/>
      <c r="V33" s="98"/>
      <c r="W33" s="140">
        <f t="shared" si="1"/>
        <v>0</v>
      </c>
      <c r="X33" s="145">
        <f t="shared" si="2"/>
        <v>0</v>
      </c>
      <c r="Y33" s="149">
        <f t="shared" si="3"/>
        <v>0</v>
      </c>
      <c r="Z33" s="141" t="str">
        <f t="shared" si="4"/>
        <v/>
      </c>
      <c r="AA33" s="140">
        <f t="shared" si="5"/>
        <v>0</v>
      </c>
      <c r="AB33" s="141">
        <f t="shared" si="6"/>
        <v>0</v>
      </c>
      <c r="AC33" s="140">
        <f t="shared" si="7"/>
        <v>0</v>
      </c>
      <c r="AD33" s="141">
        <f t="shared" si="8"/>
        <v>0</v>
      </c>
      <c r="AE33" s="140">
        <f t="shared" si="9"/>
        <v>0</v>
      </c>
      <c r="AF33" s="141" t="str">
        <f t="shared" si="10"/>
        <v/>
      </c>
    </row>
    <row r="34" spans="1:32" s="23" customFormat="1" x14ac:dyDescent="0.25">
      <c r="A34" s="46">
        <v>30</v>
      </c>
      <c r="B34" s="87"/>
      <c r="C34" s="88"/>
      <c r="D34" s="47" t="str">
        <f>IF(ISBLANK(C34),"",VLOOKUP(MONTH(C34),'Paramètres de choix'!$D$7:$E$18,2,0))</f>
        <v/>
      </c>
      <c r="E34" s="72"/>
      <c r="F34" s="83"/>
      <c r="G34" s="83"/>
      <c r="H34" s="73"/>
      <c r="I34" s="73" t="str">
        <f t="shared" si="0"/>
        <v/>
      </c>
      <c r="J34" s="90"/>
      <c r="K34" s="138"/>
      <c r="L34" s="91"/>
      <c r="M34" s="138"/>
      <c r="N34" s="110"/>
      <c r="O34" s="111"/>
      <c r="P34" s="94"/>
      <c r="Q34" s="95"/>
      <c r="R34" s="96"/>
      <c r="S34" s="168"/>
      <c r="T34" s="97"/>
      <c r="U34" s="135"/>
      <c r="V34" s="98"/>
      <c r="W34" s="140">
        <f t="shared" si="1"/>
        <v>0</v>
      </c>
      <c r="X34" s="145">
        <f t="shared" si="2"/>
        <v>0</v>
      </c>
      <c r="Y34" s="149">
        <f t="shared" si="3"/>
        <v>0</v>
      </c>
      <c r="Z34" s="141" t="str">
        <f t="shared" si="4"/>
        <v/>
      </c>
      <c r="AA34" s="140">
        <f t="shared" si="5"/>
        <v>0</v>
      </c>
      <c r="AB34" s="141">
        <f t="shared" si="6"/>
        <v>0</v>
      </c>
      <c r="AC34" s="140">
        <f t="shared" si="7"/>
        <v>0</v>
      </c>
      <c r="AD34" s="141">
        <f t="shared" si="8"/>
        <v>0</v>
      </c>
      <c r="AE34" s="140">
        <f t="shared" si="9"/>
        <v>0</v>
      </c>
      <c r="AF34" s="141" t="str">
        <f t="shared" si="10"/>
        <v/>
      </c>
    </row>
    <row r="35" spans="1:32" s="23" customFormat="1" x14ac:dyDescent="0.25">
      <c r="A35" s="46">
        <v>31</v>
      </c>
      <c r="B35" s="87"/>
      <c r="C35" s="88"/>
      <c r="D35" s="47" t="str">
        <f>IF(ISBLANK(C35),"",VLOOKUP(MONTH(C35),'Paramètres de choix'!$D$7:$E$18,2,0))</f>
        <v/>
      </c>
      <c r="E35" s="83"/>
      <c r="F35" s="83"/>
      <c r="G35" s="83"/>
      <c r="H35" s="73"/>
      <c r="I35" s="73" t="str">
        <f t="shared" si="0"/>
        <v/>
      </c>
      <c r="J35" s="90"/>
      <c r="K35" s="138"/>
      <c r="L35" s="91"/>
      <c r="M35" s="138"/>
      <c r="N35" s="110"/>
      <c r="O35" s="111"/>
      <c r="P35" s="94"/>
      <c r="Q35" s="95"/>
      <c r="R35" s="96"/>
      <c r="S35" s="168"/>
      <c r="T35" s="97"/>
      <c r="U35" s="135"/>
      <c r="V35" s="98"/>
      <c r="W35" s="140">
        <f t="shared" si="1"/>
        <v>0</v>
      </c>
      <c r="X35" s="145">
        <f t="shared" si="2"/>
        <v>0</v>
      </c>
      <c r="Y35" s="149">
        <f t="shared" si="3"/>
        <v>0</v>
      </c>
      <c r="Z35" s="141" t="str">
        <f t="shared" si="4"/>
        <v/>
      </c>
      <c r="AA35" s="140">
        <f t="shared" si="5"/>
        <v>0</v>
      </c>
      <c r="AB35" s="141">
        <f t="shared" si="6"/>
        <v>0</v>
      </c>
      <c r="AC35" s="140">
        <f t="shared" si="7"/>
        <v>0</v>
      </c>
      <c r="AD35" s="141">
        <f t="shared" si="8"/>
        <v>0</v>
      </c>
      <c r="AE35" s="140">
        <f t="shared" si="9"/>
        <v>0</v>
      </c>
      <c r="AF35" s="141" t="str">
        <f t="shared" si="10"/>
        <v/>
      </c>
    </row>
    <row r="36" spans="1:32" s="23" customFormat="1" x14ac:dyDescent="0.25">
      <c r="A36" s="46">
        <v>32</v>
      </c>
      <c r="B36" s="87"/>
      <c r="C36" s="88"/>
      <c r="D36" s="47" t="str">
        <f>IF(ISBLANK(C36),"",VLOOKUP(MONTH(C36),'Paramètres de choix'!$D$7:$E$18,2,0))</f>
        <v/>
      </c>
      <c r="E36" s="83"/>
      <c r="F36" s="83"/>
      <c r="G36" s="83"/>
      <c r="H36" s="73"/>
      <c r="I36" s="73" t="str">
        <f t="shared" si="0"/>
        <v/>
      </c>
      <c r="J36" s="90"/>
      <c r="K36" s="138"/>
      <c r="L36" s="91"/>
      <c r="M36" s="138"/>
      <c r="N36" s="110"/>
      <c r="O36" s="111"/>
      <c r="P36" s="94"/>
      <c r="Q36" s="95"/>
      <c r="R36" s="96"/>
      <c r="S36" s="168"/>
      <c r="T36" s="97"/>
      <c r="U36" s="135"/>
      <c r="V36" s="112"/>
      <c r="W36" s="140">
        <f t="shared" si="1"/>
        <v>0</v>
      </c>
      <c r="X36" s="145">
        <f t="shared" si="2"/>
        <v>0</v>
      </c>
      <c r="Y36" s="149">
        <f t="shared" si="3"/>
        <v>0</v>
      </c>
      <c r="Z36" s="141" t="str">
        <f t="shared" si="4"/>
        <v/>
      </c>
      <c r="AA36" s="140">
        <f t="shared" si="5"/>
        <v>0</v>
      </c>
      <c r="AB36" s="141">
        <f t="shared" si="6"/>
        <v>0</v>
      </c>
      <c r="AC36" s="140">
        <f t="shared" si="7"/>
        <v>0</v>
      </c>
      <c r="AD36" s="141">
        <f t="shared" si="8"/>
        <v>0</v>
      </c>
      <c r="AE36" s="140">
        <f t="shared" si="9"/>
        <v>0</v>
      </c>
      <c r="AF36" s="141" t="str">
        <f t="shared" si="10"/>
        <v/>
      </c>
    </row>
    <row r="37" spans="1:32" s="23" customFormat="1" x14ac:dyDescent="0.25">
      <c r="A37" s="46">
        <v>33</v>
      </c>
      <c r="B37" s="70"/>
      <c r="C37" s="71"/>
      <c r="D37" s="47" t="str">
        <f>IF(ISBLANK(C37),"",VLOOKUP(MONTH(C37),'Paramètres de choix'!$D$7:$E$18,2,0))</f>
        <v/>
      </c>
      <c r="E37" s="72"/>
      <c r="F37" s="72"/>
      <c r="G37" s="72"/>
      <c r="H37" s="73"/>
      <c r="I37" s="73" t="str">
        <f t="shared" si="0"/>
        <v/>
      </c>
      <c r="J37" s="74"/>
      <c r="K37" s="137"/>
      <c r="L37" s="75"/>
      <c r="M37" s="137"/>
      <c r="N37" s="113"/>
      <c r="O37" s="77"/>
      <c r="P37" s="78"/>
      <c r="Q37" s="79"/>
      <c r="R37" s="80"/>
      <c r="S37" s="167"/>
      <c r="T37" s="81"/>
      <c r="U37" s="134"/>
      <c r="V37" s="82"/>
      <c r="W37" s="140">
        <f t="shared" si="1"/>
        <v>0</v>
      </c>
      <c r="X37" s="145">
        <f t="shared" si="2"/>
        <v>0</v>
      </c>
      <c r="Y37" s="149">
        <f t="shared" si="3"/>
        <v>0</v>
      </c>
      <c r="Z37" s="141" t="str">
        <f t="shared" si="4"/>
        <v/>
      </c>
      <c r="AA37" s="140">
        <f t="shared" si="5"/>
        <v>0</v>
      </c>
      <c r="AB37" s="141">
        <f t="shared" si="6"/>
        <v>0</v>
      </c>
      <c r="AC37" s="140">
        <f t="shared" si="7"/>
        <v>0</v>
      </c>
      <c r="AD37" s="141">
        <f t="shared" si="8"/>
        <v>0</v>
      </c>
      <c r="AE37" s="140">
        <f t="shared" si="9"/>
        <v>0</v>
      </c>
      <c r="AF37" s="141" t="str">
        <f t="shared" si="10"/>
        <v/>
      </c>
    </row>
    <row r="38" spans="1:32" s="23" customFormat="1" x14ac:dyDescent="0.25">
      <c r="A38" s="46">
        <v>34</v>
      </c>
      <c r="B38" s="70"/>
      <c r="C38" s="108"/>
      <c r="D38" s="47" t="str">
        <f>IF(ISBLANK(C38),"",VLOOKUP(MONTH(C38),'Paramètres de choix'!$D$7:$E$18,2,0))</f>
        <v/>
      </c>
      <c r="E38" s="72"/>
      <c r="F38" s="72"/>
      <c r="G38" s="72"/>
      <c r="H38" s="73"/>
      <c r="I38" s="73" t="str">
        <f t="shared" si="0"/>
        <v/>
      </c>
      <c r="J38" s="74"/>
      <c r="K38" s="137"/>
      <c r="L38" s="75"/>
      <c r="M38" s="137"/>
      <c r="N38" s="76"/>
      <c r="O38" s="77"/>
      <c r="P38" s="78"/>
      <c r="Q38" s="79"/>
      <c r="R38" s="80"/>
      <c r="S38" s="167"/>
      <c r="T38" s="81"/>
      <c r="U38" s="134"/>
      <c r="V38" s="82"/>
      <c r="W38" s="140">
        <f t="shared" si="1"/>
        <v>0</v>
      </c>
      <c r="X38" s="145">
        <f t="shared" si="2"/>
        <v>0</v>
      </c>
      <c r="Y38" s="149">
        <f t="shared" si="3"/>
        <v>0</v>
      </c>
      <c r="Z38" s="141" t="str">
        <f t="shared" si="4"/>
        <v/>
      </c>
      <c r="AA38" s="140">
        <f t="shared" si="5"/>
        <v>0</v>
      </c>
      <c r="AB38" s="141">
        <f t="shared" si="6"/>
        <v>0</v>
      </c>
      <c r="AC38" s="140">
        <f t="shared" si="7"/>
        <v>0</v>
      </c>
      <c r="AD38" s="141">
        <f t="shared" si="8"/>
        <v>0</v>
      </c>
      <c r="AE38" s="140">
        <f t="shared" si="9"/>
        <v>0</v>
      </c>
      <c r="AF38" s="141" t="str">
        <f t="shared" si="10"/>
        <v/>
      </c>
    </row>
    <row r="39" spans="1:32" s="23" customFormat="1" x14ac:dyDescent="0.25">
      <c r="A39" s="46">
        <v>35</v>
      </c>
      <c r="B39" s="72"/>
      <c r="C39" s="108"/>
      <c r="D39" s="47" t="str">
        <f>IF(ISBLANK(C39),"",VLOOKUP(MONTH(C39),'Paramètres de choix'!$D$7:$E$18,2,0))</f>
        <v/>
      </c>
      <c r="E39" s="72"/>
      <c r="F39" s="72"/>
      <c r="G39" s="72"/>
      <c r="H39" s="73"/>
      <c r="I39" s="73" t="str">
        <f t="shared" si="0"/>
        <v/>
      </c>
      <c r="J39" s="74"/>
      <c r="K39" s="137"/>
      <c r="L39" s="75"/>
      <c r="M39" s="137"/>
      <c r="N39" s="76"/>
      <c r="O39" s="77"/>
      <c r="P39" s="78"/>
      <c r="Q39" s="79"/>
      <c r="R39" s="80"/>
      <c r="S39" s="167"/>
      <c r="T39" s="81"/>
      <c r="U39" s="134"/>
      <c r="V39" s="82"/>
      <c r="W39" s="140">
        <f t="shared" si="1"/>
        <v>0</v>
      </c>
      <c r="X39" s="145">
        <f t="shared" si="2"/>
        <v>0</v>
      </c>
      <c r="Y39" s="149">
        <f t="shared" si="3"/>
        <v>0</v>
      </c>
      <c r="Z39" s="141" t="str">
        <f t="shared" si="4"/>
        <v/>
      </c>
      <c r="AA39" s="140">
        <f t="shared" si="5"/>
        <v>0</v>
      </c>
      <c r="AB39" s="141">
        <f t="shared" si="6"/>
        <v>0</v>
      </c>
      <c r="AC39" s="140">
        <f t="shared" si="7"/>
        <v>0</v>
      </c>
      <c r="AD39" s="141">
        <f t="shared" si="8"/>
        <v>0</v>
      </c>
      <c r="AE39" s="140">
        <f t="shared" si="9"/>
        <v>0</v>
      </c>
      <c r="AF39" s="141" t="str">
        <f t="shared" si="10"/>
        <v/>
      </c>
    </row>
    <row r="40" spans="1:32" s="23" customFormat="1" x14ac:dyDescent="0.25">
      <c r="A40" s="46">
        <v>36</v>
      </c>
      <c r="B40" s="70"/>
      <c r="C40" s="108"/>
      <c r="D40" s="47" t="str">
        <f>IF(ISBLANK(C40),"",VLOOKUP(MONTH(C40),'Paramètres de choix'!$D$7:$E$18,2,0))</f>
        <v/>
      </c>
      <c r="E40" s="72"/>
      <c r="F40" s="72"/>
      <c r="G40" s="72"/>
      <c r="H40" s="73"/>
      <c r="I40" s="73" t="str">
        <f t="shared" si="0"/>
        <v/>
      </c>
      <c r="J40" s="74"/>
      <c r="K40" s="137"/>
      <c r="L40" s="75"/>
      <c r="M40" s="137"/>
      <c r="N40" s="76"/>
      <c r="O40" s="77"/>
      <c r="P40" s="78"/>
      <c r="Q40" s="79"/>
      <c r="R40" s="80"/>
      <c r="S40" s="167"/>
      <c r="T40" s="81"/>
      <c r="U40" s="134"/>
      <c r="V40" s="82"/>
      <c r="W40" s="140">
        <f t="shared" si="1"/>
        <v>0</v>
      </c>
      <c r="X40" s="145">
        <f t="shared" si="2"/>
        <v>0</v>
      </c>
      <c r="Y40" s="149">
        <f t="shared" si="3"/>
        <v>0</v>
      </c>
      <c r="Z40" s="141" t="str">
        <f t="shared" si="4"/>
        <v/>
      </c>
      <c r="AA40" s="140">
        <f t="shared" si="5"/>
        <v>0</v>
      </c>
      <c r="AB40" s="141">
        <f t="shared" si="6"/>
        <v>0</v>
      </c>
      <c r="AC40" s="140">
        <f t="shared" si="7"/>
        <v>0</v>
      </c>
      <c r="AD40" s="141">
        <f t="shared" si="8"/>
        <v>0</v>
      </c>
      <c r="AE40" s="140">
        <f t="shared" si="9"/>
        <v>0</v>
      </c>
      <c r="AF40" s="141" t="str">
        <f t="shared" si="10"/>
        <v/>
      </c>
    </row>
    <row r="41" spans="1:32" s="23" customFormat="1" x14ac:dyDescent="0.25">
      <c r="A41" s="46">
        <v>37</v>
      </c>
      <c r="B41" s="70"/>
      <c r="C41" s="108"/>
      <c r="D41" s="47" t="str">
        <f>IF(ISBLANK(C41),"",VLOOKUP(MONTH(C41),'Paramètres de choix'!$D$7:$E$18,2,0))</f>
        <v/>
      </c>
      <c r="E41" s="72"/>
      <c r="F41" s="72"/>
      <c r="G41" s="72"/>
      <c r="H41" s="73"/>
      <c r="I41" s="73" t="str">
        <f t="shared" si="0"/>
        <v/>
      </c>
      <c r="J41" s="74"/>
      <c r="K41" s="137"/>
      <c r="L41" s="75"/>
      <c r="M41" s="137"/>
      <c r="N41" s="76"/>
      <c r="O41" s="77"/>
      <c r="P41" s="78"/>
      <c r="Q41" s="79"/>
      <c r="R41" s="80"/>
      <c r="S41" s="167"/>
      <c r="T41" s="81"/>
      <c r="U41" s="135"/>
      <c r="V41" s="82"/>
      <c r="W41" s="140">
        <f t="shared" si="1"/>
        <v>0</v>
      </c>
      <c r="X41" s="145">
        <f t="shared" si="2"/>
        <v>0</v>
      </c>
      <c r="Y41" s="149">
        <f t="shared" si="3"/>
        <v>0</v>
      </c>
      <c r="Z41" s="141" t="str">
        <f t="shared" si="4"/>
        <v/>
      </c>
      <c r="AA41" s="140">
        <f t="shared" si="5"/>
        <v>0</v>
      </c>
      <c r="AB41" s="141">
        <f t="shared" si="6"/>
        <v>0</v>
      </c>
      <c r="AC41" s="140">
        <f t="shared" si="7"/>
        <v>0</v>
      </c>
      <c r="AD41" s="141">
        <f t="shared" si="8"/>
        <v>0</v>
      </c>
      <c r="AE41" s="140">
        <f t="shared" si="9"/>
        <v>0</v>
      </c>
      <c r="AF41" s="141" t="str">
        <f t="shared" si="10"/>
        <v/>
      </c>
    </row>
    <row r="42" spans="1:32" s="23" customFormat="1" x14ac:dyDescent="0.25">
      <c r="A42" s="46">
        <v>38</v>
      </c>
      <c r="B42" s="70"/>
      <c r="C42" s="88"/>
      <c r="D42" s="47" t="str">
        <f>IF(ISBLANK(C42),"",VLOOKUP(MONTH(C42),'Paramètres de choix'!$D$7:$E$18,2,0))</f>
        <v/>
      </c>
      <c r="E42" s="83"/>
      <c r="F42" s="83"/>
      <c r="G42" s="83"/>
      <c r="H42" s="214"/>
      <c r="I42" s="73" t="str">
        <f t="shared" si="0"/>
        <v/>
      </c>
      <c r="J42" s="90"/>
      <c r="K42" s="138"/>
      <c r="L42" s="91"/>
      <c r="M42" s="138"/>
      <c r="N42" s="114"/>
      <c r="O42" s="111"/>
      <c r="P42" s="94"/>
      <c r="Q42" s="95"/>
      <c r="R42" s="96"/>
      <c r="S42" s="168"/>
      <c r="T42" s="97"/>
      <c r="U42" s="135"/>
      <c r="V42" s="98"/>
      <c r="W42" s="140">
        <f t="shared" si="1"/>
        <v>0</v>
      </c>
      <c r="X42" s="145">
        <f t="shared" si="2"/>
        <v>0</v>
      </c>
      <c r="Y42" s="149">
        <f t="shared" si="3"/>
        <v>0</v>
      </c>
      <c r="Z42" s="141" t="str">
        <f t="shared" si="4"/>
        <v/>
      </c>
      <c r="AA42" s="140">
        <f t="shared" si="5"/>
        <v>0</v>
      </c>
      <c r="AB42" s="141">
        <f t="shared" si="6"/>
        <v>0</v>
      </c>
      <c r="AC42" s="140">
        <f t="shared" si="7"/>
        <v>0</v>
      </c>
      <c r="AD42" s="141">
        <f t="shared" si="8"/>
        <v>0</v>
      </c>
      <c r="AE42" s="140">
        <f t="shared" si="9"/>
        <v>0</v>
      </c>
      <c r="AF42" s="141" t="str">
        <f t="shared" si="10"/>
        <v/>
      </c>
    </row>
    <row r="43" spans="1:32" s="23" customFormat="1" x14ac:dyDescent="0.25">
      <c r="A43" s="46">
        <v>39</v>
      </c>
      <c r="B43" s="72"/>
      <c r="C43" s="88"/>
      <c r="D43" s="47" t="str">
        <f>IF(ISBLANK(C43),"",VLOOKUP(MONTH(C43),'Paramètres de choix'!$D$7:$E$18,2,0))</f>
        <v/>
      </c>
      <c r="E43" s="83"/>
      <c r="F43" s="83"/>
      <c r="G43" s="83"/>
      <c r="H43" s="214"/>
      <c r="I43" s="73" t="str">
        <f t="shared" si="0"/>
        <v/>
      </c>
      <c r="J43" s="90"/>
      <c r="K43" s="138"/>
      <c r="L43" s="91"/>
      <c r="M43" s="138"/>
      <c r="N43" s="114"/>
      <c r="O43" s="111"/>
      <c r="P43" s="94"/>
      <c r="Q43" s="95"/>
      <c r="R43" s="96"/>
      <c r="S43" s="168"/>
      <c r="T43" s="97"/>
      <c r="U43" s="135"/>
      <c r="V43" s="98"/>
      <c r="W43" s="140">
        <f t="shared" si="1"/>
        <v>0</v>
      </c>
      <c r="X43" s="145">
        <f t="shared" si="2"/>
        <v>0</v>
      </c>
      <c r="Y43" s="149">
        <f t="shared" si="3"/>
        <v>0</v>
      </c>
      <c r="Z43" s="141" t="str">
        <f t="shared" si="4"/>
        <v/>
      </c>
      <c r="AA43" s="140">
        <f t="shared" si="5"/>
        <v>0</v>
      </c>
      <c r="AB43" s="141">
        <f t="shared" si="6"/>
        <v>0</v>
      </c>
      <c r="AC43" s="140">
        <f t="shared" si="7"/>
        <v>0</v>
      </c>
      <c r="AD43" s="141">
        <f t="shared" si="8"/>
        <v>0</v>
      </c>
      <c r="AE43" s="140">
        <f t="shared" si="9"/>
        <v>0</v>
      </c>
      <c r="AF43" s="141" t="str">
        <f t="shared" si="10"/>
        <v/>
      </c>
    </row>
    <row r="44" spans="1:32" s="23" customFormat="1" x14ac:dyDescent="0.25">
      <c r="A44" s="46">
        <v>40</v>
      </c>
      <c r="B44" s="87"/>
      <c r="C44" s="88"/>
      <c r="D44" s="47" t="str">
        <f>IF(ISBLANK(C44),"",VLOOKUP(MONTH(C44),'Paramètres de choix'!$D$7:$E$18,2,0))</f>
        <v/>
      </c>
      <c r="E44" s="83"/>
      <c r="F44" s="83"/>
      <c r="G44" s="83"/>
      <c r="H44" s="214"/>
      <c r="I44" s="73" t="str">
        <f t="shared" si="0"/>
        <v/>
      </c>
      <c r="J44" s="90"/>
      <c r="K44" s="138"/>
      <c r="L44" s="91"/>
      <c r="M44" s="138"/>
      <c r="N44" s="114"/>
      <c r="O44" s="111"/>
      <c r="P44" s="94"/>
      <c r="Q44" s="95"/>
      <c r="R44" s="96"/>
      <c r="S44" s="168"/>
      <c r="T44" s="97"/>
      <c r="U44" s="135"/>
      <c r="V44" s="98"/>
      <c r="W44" s="140">
        <f t="shared" si="1"/>
        <v>0</v>
      </c>
      <c r="X44" s="145">
        <f t="shared" si="2"/>
        <v>0</v>
      </c>
      <c r="Y44" s="149">
        <f t="shared" si="3"/>
        <v>0</v>
      </c>
      <c r="Z44" s="141" t="str">
        <f t="shared" si="4"/>
        <v/>
      </c>
      <c r="AA44" s="140">
        <f t="shared" si="5"/>
        <v>0</v>
      </c>
      <c r="AB44" s="141">
        <f t="shared" si="6"/>
        <v>0</v>
      </c>
      <c r="AC44" s="140">
        <f t="shared" si="7"/>
        <v>0</v>
      </c>
      <c r="AD44" s="141">
        <f t="shared" si="8"/>
        <v>0</v>
      </c>
      <c r="AE44" s="140">
        <f t="shared" si="9"/>
        <v>0</v>
      </c>
      <c r="AF44" s="141" t="str">
        <f t="shared" si="10"/>
        <v/>
      </c>
    </row>
    <row r="45" spans="1:32" s="23" customFormat="1" x14ac:dyDescent="0.25">
      <c r="A45" s="46">
        <v>41</v>
      </c>
      <c r="B45" s="87"/>
      <c r="C45" s="88"/>
      <c r="D45" s="47" t="str">
        <f>IF(ISBLANK(C45),"",VLOOKUP(MONTH(C45),'Paramètres de choix'!$D$7:$E$18,2,0))</f>
        <v/>
      </c>
      <c r="E45" s="83"/>
      <c r="F45" s="83"/>
      <c r="G45" s="83"/>
      <c r="H45" s="214"/>
      <c r="I45" s="73" t="str">
        <f t="shared" si="0"/>
        <v/>
      </c>
      <c r="J45" s="90"/>
      <c r="K45" s="138"/>
      <c r="L45" s="91"/>
      <c r="M45" s="138"/>
      <c r="N45" s="114"/>
      <c r="O45" s="111"/>
      <c r="P45" s="94"/>
      <c r="Q45" s="95"/>
      <c r="R45" s="96"/>
      <c r="S45" s="168"/>
      <c r="T45" s="97"/>
      <c r="U45" s="135"/>
      <c r="V45" s="98"/>
      <c r="W45" s="140">
        <f t="shared" si="1"/>
        <v>0</v>
      </c>
      <c r="X45" s="145">
        <f t="shared" si="2"/>
        <v>0</v>
      </c>
      <c r="Y45" s="149">
        <f t="shared" si="3"/>
        <v>0</v>
      </c>
      <c r="Z45" s="141" t="str">
        <f t="shared" si="4"/>
        <v/>
      </c>
      <c r="AA45" s="140">
        <f t="shared" si="5"/>
        <v>0</v>
      </c>
      <c r="AB45" s="141">
        <f t="shared" si="6"/>
        <v>0</v>
      </c>
      <c r="AC45" s="140">
        <f t="shared" si="7"/>
        <v>0</v>
      </c>
      <c r="AD45" s="141">
        <f t="shared" si="8"/>
        <v>0</v>
      </c>
      <c r="AE45" s="140">
        <f t="shared" si="9"/>
        <v>0</v>
      </c>
      <c r="AF45" s="141" t="str">
        <f t="shared" si="10"/>
        <v/>
      </c>
    </row>
    <row r="46" spans="1:32" s="23" customFormat="1" x14ac:dyDescent="0.25">
      <c r="A46" s="46">
        <v>42</v>
      </c>
      <c r="B46" s="87"/>
      <c r="C46" s="88"/>
      <c r="D46" s="47" t="str">
        <f>IF(ISBLANK(C46),"",VLOOKUP(MONTH(C46),'Paramètres de choix'!$D$7:$E$18,2,0))</f>
        <v/>
      </c>
      <c r="E46" s="83"/>
      <c r="F46" s="83"/>
      <c r="G46" s="83"/>
      <c r="H46" s="214"/>
      <c r="I46" s="73" t="str">
        <f t="shared" si="0"/>
        <v/>
      </c>
      <c r="J46" s="90"/>
      <c r="K46" s="138"/>
      <c r="L46" s="91"/>
      <c r="M46" s="138"/>
      <c r="N46" s="114"/>
      <c r="O46" s="111"/>
      <c r="P46" s="94"/>
      <c r="Q46" s="95"/>
      <c r="R46" s="96"/>
      <c r="S46" s="168"/>
      <c r="T46" s="97"/>
      <c r="U46" s="135"/>
      <c r="V46" s="98"/>
      <c r="W46" s="140">
        <f t="shared" si="1"/>
        <v>0</v>
      </c>
      <c r="X46" s="145">
        <f t="shared" si="2"/>
        <v>0</v>
      </c>
      <c r="Y46" s="149">
        <f t="shared" si="3"/>
        <v>0</v>
      </c>
      <c r="Z46" s="141" t="str">
        <f t="shared" si="4"/>
        <v/>
      </c>
      <c r="AA46" s="140">
        <f t="shared" si="5"/>
        <v>0</v>
      </c>
      <c r="AB46" s="141">
        <f t="shared" si="6"/>
        <v>0</v>
      </c>
      <c r="AC46" s="140">
        <f t="shared" si="7"/>
        <v>0</v>
      </c>
      <c r="AD46" s="141">
        <f t="shared" si="8"/>
        <v>0</v>
      </c>
      <c r="AE46" s="140">
        <f t="shared" si="9"/>
        <v>0</v>
      </c>
      <c r="AF46" s="141" t="str">
        <f t="shared" si="10"/>
        <v/>
      </c>
    </row>
    <row r="47" spans="1:32" s="23" customFormat="1" x14ac:dyDescent="0.25">
      <c r="A47" s="46">
        <v>43</v>
      </c>
      <c r="B47" s="87"/>
      <c r="C47" s="88"/>
      <c r="D47" s="47" t="str">
        <f>IF(ISBLANK(C47),"",VLOOKUP(MONTH(C47),'Paramètres de choix'!$D$7:$E$18,2,0))</f>
        <v/>
      </c>
      <c r="E47" s="83"/>
      <c r="F47" s="83"/>
      <c r="G47" s="83"/>
      <c r="H47" s="214"/>
      <c r="I47" s="73" t="str">
        <f t="shared" si="0"/>
        <v/>
      </c>
      <c r="J47" s="90"/>
      <c r="K47" s="138"/>
      <c r="L47" s="91"/>
      <c r="M47" s="138"/>
      <c r="N47" s="114"/>
      <c r="O47" s="111"/>
      <c r="P47" s="94"/>
      <c r="Q47" s="95"/>
      <c r="R47" s="96"/>
      <c r="S47" s="168"/>
      <c r="T47" s="97"/>
      <c r="U47" s="135"/>
      <c r="V47" s="98"/>
      <c r="W47" s="140">
        <f t="shared" si="1"/>
        <v>0</v>
      </c>
      <c r="X47" s="145">
        <f t="shared" si="2"/>
        <v>0</v>
      </c>
      <c r="Y47" s="149">
        <f t="shared" si="3"/>
        <v>0</v>
      </c>
      <c r="Z47" s="141" t="str">
        <f t="shared" si="4"/>
        <v/>
      </c>
      <c r="AA47" s="140">
        <f t="shared" si="5"/>
        <v>0</v>
      </c>
      <c r="AB47" s="141">
        <f t="shared" si="6"/>
        <v>0</v>
      </c>
      <c r="AC47" s="140">
        <f t="shared" si="7"/>
        <v>0</v>
      </c>
      <c r="AD47" s="141">
        <f t="shared" si="8"/>
        <v>0</v>
      </c>
      <c r="AE47" s="140">
        <f t="shared" si="9"/>
        <v>0</v>
      </c>
      <c r="AF47" s="141" t="str">
        <f t="shared" si="10"/>
        <v/>
      </c>
    </row>
    <row r="48" spans="1:32" s="23" customFormat="1" x14ac:dyDescent="0.25">
      <c r="A48" s="46">
        <v>44</v>
      </c>
      <c r="B48" s="87"/>
      <c r="C48" s="88"/>
      <c r="D48" s="47" t="str">
        <f>IF(ISBLANK(C48),"",VLOOKUP(MONTH(C48),'Paramètres de choix'!$D$7:$E$18,2,0))</f>
        <v/>
      </c>
      <c r="E48" s="83"/>
      <c r="F48" s="83"/>
      <c r="G48" s="83"/>
      <c r="H48" s="214"/>
      <c r="I48" s="73" t="str">
        <f t="shared" si="0"/>
        <v/>
      </c>
      <c r="J48" s="90"/>
      <c r="K48" s="138"/>
      <c r="L48" s="91"/>
      <c r="M48" s="138"/>
      <c r="N48" s="114"/>
      <c r="O48" s="111"/>
      <c r="P48" s="94"/>
      <c r="Q48" s="95"/>
      <c r="R48" s="96"/>
      <c r="S48" s="168"/>
      <c r="T48" s="97"/>
      <c r="U48" s="135"/>
      <c r="V48" s="98"/>
      <c r="W48" s="140">
        <f t="shared" si="1"/>
        <v>0</v>
      </c>
      <c r="X48" s="145">
        <f t="shared" si="2"/>
        <v>0</v>
      </c>
      <c r="Y48" s="149">
        <f t="shared" si="3"/>
        <v>0</v>
      </c>
      <c r="Z48" s="141" t="str">
        <f t="shared" si="4"/>
        <v/>
      </c>
      <c r="AA48" s="140">
        <f t="shared" si="5"/>
        <v>0</v>
      </c>
      <c r="AB48" s="141">
        <f t="shared" si="6"/>
        <v>0</v>
      </c>
      <c r="AC48" s="140">
        <f t="shared" si="7"/>
        <v>0</v>
      </c>
      <c r="AD48" s="141">
        <f t="shared" si="8"/>
        <v>0</v>
      </c>
      <c r="AE48" s="140">
        <f t="shared" si="9"/>
        <v>0</v>
      </c>
      <c r="AF48" s="141" t="str">
        <f t="shared" si="10"/>
        <v/>
      </c>
    </row>
    <row r="49" spans="1:32" s="23" customFormat="1" x14ac:dyDescent="0.25">
      <c r="A49" s="46">
        <v>45</v>
      </c>
      <c r="B49" s="87"/>
      <c r="C49" s="88"/>
      <c r="D49" s="47" t="str">
        <f>IF(ISBLANK(C49),"",VLOOKUP(MONTH(C49),'Paramètres de choix'!$D$7:$E$18,2,0))</f>
        <v/>
      </c>
      <c r="E49" s="83"/>
      <c r="F49" s="83"/>
      <c r="G49" s="83"/>
      <c r="H49" s="214"/>
      <c r="I49" s="73" t="str">
        <f t="shared" si="0"/>
        <v/>
      </c>
      <c r="J49" s="90"/>
      <c r="K49" s="138"/>
      <c r="L49" s="91"/>
      <c r="M49" s="138"/>
      <c r="N49" s="114"/>
      <c r="O49" s="111"/>
      <c r="P49" s="94"/>
      <c r="Q49" s="95"/>
      <c r="R49" s="96"/>
      <c r="S49" s="168"/>
      <c r="T49" s="97"/>
      <c r="U49" s="135"/>
      <c r="V49" s="98"/>
      <c r="W49" s="140">
        <f t="shared" si="1"/>
        <v>0</v>
      </c>
      <c r="X49" s="145">
        <f t="shared" si="2"/>
        <v>0</v>
      </c>
      <c r="Y49" s="149">
        <f t="shared" si="3"/>
        <v>0</v>
      </c>
      <c r="Z49" s="141" t="str">
        <f t="shared" si="4"/>
        <v/>
      </c>
      <c r="AA49" s="140">
        <f t="shared" si="5"/>
        <v>0</v>
      </c>
      <c r="AB49" s="141">
        <f t="shared" si="6"/>
        <v>0</v>
      </c>
      <c r="AC49" s="140">
        <f t="shared" si="7"/>
        <v>0</v>
      </c>
      <c r="AD49" s="141">
        <f t="shared" si="8"/>
        <v>0</v>
      </c>
      <c r="AE49" s="140">
        <f t="shared" si="9"/>
        <v>0</v>
      </c>
      <c r="AF49" s="141" t="str">
        <f t="shared" si="10"/>
        <v/>
      </c>
    </row>
    <row r="50" spans="1:32" s="23" customFormat="1" x14ac:dyDescent="0.25">
      <c r="A50" s="46">
        <v>46</v>
      </c>
      <c r="B50" s="87"/>
      <c r="C50" s="88"/>
      <c r="D50" s="47" t="str">
        <f>IF(ISBLANK(C50),"",VLOOKUP(MONTH(C50),'Paramètres de choix'!$D$7:$E$18,2,0))</f>
        <v/>
      </c>
      <c r="E50" s="83"/>
      <c r="F50" s="83"/>
      <c r="G50" s="83"/>
      <c r="H50" s="214"/>
      <c r="I50" s="73" t="str">
        <f t="shared" si="0"/>
        <v/>
      </c>
      <c r="J50" s="90"/>
      <c r="K50" s="138"/>
      <c r="L50" s="91"/>
      <c r="M50" s="138"/>
      <c r="N50" s="114"/>
      <c r="O50" s="111"/>
      <c r="P50" s="94"/>
      <c r="Q50" s="95"/>
      <c r="R50" s="96"/>
      <c r="S50" s="168"/>
      <c r="T50" s="97"/>
      <c r="U50" s="135"/>
      <c r="V50" s="98"/>
      <c r="W50" s="140">
        <f t="shared" si="1"/>
        <v>0</v>
      </c>
      <c r="X50" s="145">
        <f t="shared" si="2"/>
        <v>0</v>
      </c>
      <c r="Y50" s="149">
        <f t="shared" si="3"/>
        <v>0</v>
      </c>
      <c r="Z50" s="141" t="str">
        <f t="shared" si="4"/>
        <v/>
      </c>
      <c r="AA50" s="140">
        <f t="shared" si="5"/>
        <v>0</v>
      </c>
      <c r="AB50" s="141">
        <f t="shared" si="6"/>
        <v>0</v>
      </c>
      <c r="AC50" s="140">
        <f t="shared" si="7"/>
        <v>0</v>
      </c>
      <c r="AD50" s="141">
        <f t="shared" si="8"/>
        <v>0</v>
      </c>
      <c r="AE50" s="140">
        <f t="shared" si="9"/>
        <v>0</v>
      </c>
      <c r="AF50" s="141" t="str">
        <f t="shared" si="10"/>
        <v/>
      </c>
    </row>
    <row r="51" spans="1:32" s="23" customFormat="1" x14ac:dyDescent="0.25">
      <c r="A51" s="46">
        <v>47</v>
      </c>
      <c r="B51" s="87"/>
      <c r="C51" s="88"/>
      <c r="D51" s="47" t="str">
        <f>IF(ISBLANK(C51),"",VLOOKUP(MONTH(C51),'Paramètres de choix'!$D$7:$E$18,2,0))</f>
        <v/>
      </c>
      <c r="E51" s="83"/>
      <c r="F51" s="83"/>
      <c r="G51" s="83"/>
      <c r="H51" s="214"/>
      <c r="I51" s="73" t="str">
        <f t="shared" si="0"/>
        <v/>
      </c>
      <c r="J51" s="90"/>
      <c r="K51" s="138"/>
      <c r="L51" s="91"/>
      <c r="M51" s="138"/>
      <c r="N51" s="114"/>
      <c r="O51" s="111"/>
      <c r="P51" s="94"/>
      <c r="Q51" s="95"/>
      <c r="R51" s="96"/>
      <c r="S51" s="168"/>
      <c r="T51" s="97"/>
      <c r="U51" s="135"/>
      <c r="V51" s="98"/>
      <c r="W51" s="140">
        <f t="shared" si="1"/>
        <v>0</v>
      </c>
      <c r="X51" s="145">
        <f t="shared" si="2"/>
        <v>0</v>
      </c>
      <c r="Y51" s="149">
        <f t="shared" si="3"/>
        <v>0</v>
      </c>
      <c r="Z51" s="141" t="str">
        <f t="shared" si="4"/>
        <v/>
      </c>
      <c r="AA51" s="140">
        <f t="shared" si="5"/>
        <v>0</v>
      </c>
      <c r="AB51" s="141">
        <f t="shared" si="6"/>
        <v>0</v>
      </c>
      <c r="AC51" s="140">
        <f t="shared" si="7"/>
        <v>0</v>
      </c>
      <c r="AD51" s="141">
        <f t="shared" si="8"/>
        <v>0</v>
      </c>
      <c r="AE51" s="140">
        <f t="shared" si="9"/>
        <v>0</v>
      </c>
      <c r="AF51" s="141" t="str">
        <f t="shared" si="10"/>
        <v/>
      </c>
    </row>
    <row r="52" spans="1:32" s="23" customFormat="1" x14ac:dyDescent="0.25">
      <c r="A52" s="46">
        <v>48</v>
      </c>
      <c r="B52" s="87"/>
      <c r="C52" s="88"/>
      <c r="D52" s="47" t="str">
        <f>IF(ISBLANK(C52),"",VLOOKUP(MONTH(C52),'Paramètres de choix'!$D$7:$E$18,2,0))</f>
        <v/>
      </c>
      <c r="E52" s="83"/>
      <c r="F52" s="83"/>
      <c r="G52" s="83"/>
      <c r="H52" s="214"/>
      <c r="I52" s="73" t="str">
        <f t="shared" si="0"/>
        <v/>
      </c>
      <c r="J52" s="90"/>
      <c r="K52" s="138"/>
      <c r="L52" s="91"/>
      <c r="M52" s="138"/>
      <c r="N52" s="114"/>
      <c r="O52" s="111"/>
      <c r="P52" s="94"/>
      <c r="Q52" s="95"/>
      <c r="R52" s="96"/>
      <c r="S52" s="168"/>
      <c r="T52" s="97"/>
      <c r="U52" s="135"/>
      <c r="V52" s="98"/>
      <c r="W52" s="140">
        <f t="shared" si="1"/>
        <v>0</v>
      </c>
      <c r="X52" s="145">
        <f t="shared" si="2"/>
        <v>0</v>
      </c>
      <c r="Y52" s="149">
        <f t="shared" si="3"/>
        <v>0</v>
      </c>
      <c r="Z52" s="141" t="str">
        <f t="shared" si="4"/>
        <v/>
      </c>
      <c r="AA52" s="140">
        <f t="shared" si="5"/>
        <v>0</v>
      </c>
      <c r="AB52" s="141">
        <f t="shared" si="6"/>
        <v>0</v>
      </c>
      <c r="AC52" s="140">
        <f t="shared" si="7"/>
        <v>0</v>
      </c>
      <c r="AD52" s="141">
        <f t="shared" si="8"/>
        <v>0</v>
      </c>
      <c r="AE52" s="140">
        <f t="shared" si="9"/>
        <v>0</v>
      </c>
      <c r="AF52" s="141" t="str">
        <f t="shared" si="10"/>
        <v/>
      </c>
    </row>
    <row r="53" spans="1:32" s="23" customFormat="1" x14ac:dyDescent="0.25">
      <c r="A53" s="46">
        <v>49</v>
      </c>
      <c r="B53" s="87"/>
      <c r="C53" s="88"/>
      <c r="D53" s="47" t="str">
        <f>IF(ISBLANK(C53),"",VLOOKUP(MONTH(C53),'Paramètres de choix'!$D$7:$E$18,2,0))</f>
        <v/>
      </c>
      <c r="E53" s="83"/>
      <c r="F53" s="83"/>
      <c r="G53" s="83"/>
      <c r="H53" s="214"/>
      <c r="I53" s="73" t="str">
        <f t="shared" si="0"/>
        <v/>
      </c>
      <c r="J53" s="90"/>
      <c r="K53" s="138"/>
      <c r="L53" s="91"/>
      <c r="M53" s="138"/>
      <c r="N53" s="114"/>
      <c r="O53" s="111"/>
      <c r="P53" s="94"/>
      <c r="Q53" s="95"/>
      <c r="R53" s="96"/>
      <c r="S53" s="168"/>
      <c r="T53" s="97"/>
      <c r="U53" s="135"/>
      <c r="V53" s="98"/>
      <c r="W53" s="140">
        <f t="shared" si="1"/>
        <v>0</v>
      </c>
      <c r="X53" s="145">
        <f t="shared" si="2"/>
        <v>0</v>
      </c>
      <c r="Y53" s="149">
        <f t="shared" si="3"/>
        <v>0</v>
      </c>
      <c r="Z53" s="141" t="str">
        <f t="shared" si="4"/>
        <v/>
      </c>
      <c r="AA53" s="140">
        <f t="shared" si="5"/>
        <v>0</v>
      </c>
      <c r="AB53" s="141">
        <f t="shared" si="6"/>
        <v>0</v>
      </c>
      <c r="AC53" s="140">
        <f t="shared" si="7"/>
        <v>0</v>
      </c>
      <c r="AD53" s="141">
        <f t="shared" si="8"/>
        <v>0</v>
      </c>
      <c r="AE53" s="140">
        <f t="shared" si="9"/>
        <v>0</v>
      </c>
      <c r="AF53" s="141" t="str">
        <f t="shared" si="10"/>
        <v/>
      </c>
    </row>
    <row r="54" spans="1:32" s="23" customFormat="1" x14ac:dyDescent="0.25">
      <c r="A54" s="46">
        <v>50</v>
      </c>
      <c r="B54" s="87"/>
      <c r="C54" s="88"/>
      <c r="D54" s="47" t="str">
        <f>IF(ISBLANK(C54),"",VLOOKUP(MONTH(C54),'Paramètres de choix'!$D$7:$E$18,2,0))</f>
        <v/>
      </c>
      <c r="E54" s="83"/>
      <c r="F54" s="83"/>
      <c r="G54" s="83"/>
      <c r="H54" s="214"/>
      <c r="I54" s="73" t="str">
        <f t="shared" si="0"/>
        <v/>
      </c>
      <c r="J54" s="90"/>
      <c r="K54" s="138"/>
      <c r="L54" s="91"/>
      <c r="M54" s="138"/>
      <c r="N54" s="114"/>
      <c r="O54" s="111"/>
      <c r="P54" s="94"/>
      <c r="Q54" s="95"/>
      <c r="R54" s="96"/>
      <c r="S54" s="168"/>
      <c r="T54" s="97"/>
      <c r="U54" s="135"/>
      <c r="V54" s="98"/>
      <c r="W54" s="140">
        <f t="shared" si="1"/>
        <v>0</v>
      </c>
      <c r="X54" s="145">
        <f t="shared" si="2"/>
        <v>0</v>
      </c>
      <c r="Y54" s="149">
        <f t="shared" si="3"/>
        <v>0</v>
      </c>
      <c r="Z54" s="141" t="str">
        <f t="shared" si="4"/>
        <v/>
      </c>
      <c r="AA54" s="140">
        <f t="shared" si="5"/>
        <v>0</v>
      </c>
      <c r="AB54" s="141">
        <f t="shared" si="6"/>
        <v>0</v>
      </c>
      <c r="AC54" s="140">
        <f t="shared" si="7"/>
        <v>0</v>
      </c>
      <c r="AD54" s="141">
        <f t="shared" si="8"/>
        <v>0</v>
      </c>
      <c r="AE54" s="140">
        <f t="shared" si="9"/>
        <v>0</v>
      </c>
      <c r="AF54" s="141" t="str">
        <f t="shared" si="10"/>
        <v/>
      </c>
    </row>
    <row r="55" spans="1:32" s="23" customFormat="1" x14ac:dyDescent="0.25">
      <c r="A55" s="46">
        <v>51</v>
      </c>
      <c r="B55" s="87"/>
      <c r="C55" s="88"/>
      <c r="D55" s="47" t="str">
        <f>IF(ISBLANK(C55),"",VLOOKUP(MONTH(C55),'Paramètres de choix'!$D$7:$E$18,2,0))</f>
        <v/>
      </c>
      <c r="E55" s="83"/>
      <c r="F55" s="83"/>
      <c r="G55" s="83"/>
      <c r="H55" s="215"/>
      <c r="I55" s="73" t="str">
        <f t="shared" si="0"/>
        <v/>
      </c>
      <c r="J55" s="90"/>
      <c r="K55" s="138"/>
      <c r="L55" s="91"/>
      <c r="M55" s="138"/>
      <c r="N55" s="100"/>
      <c r="O55" s="111"/>
      <c r="P55" s="94"/>
      <c r="Q55" s="95"/>
      <c r="R55" s="96"/>
      <c r="S55" s="168"/>
      <c r="T55" s="97"/>
      <c r="U55" s="135"/>
      <c r="V55" s="106"/>
      <c r="W55" s="140">
        <f t="shared" si="1"/>
        <v>0</v>
      </c>
      <c r="X55" s="145">
        <f t="shared" si="2"/>
        <v>0</v>
      </c>
      <c r="Y55" s="149">
        <f t="shared" si="3"/>
        <v>0</v>
      </c>
      <c r="Z55" s="141" t="str">
        <f t="shared" si="4"/>
        <v/>
      </c>
      <c r="AA55" s="140">
        <f t="shared" si="5"/>
        <v>0</v>
      </c>
      <c r="AB55" s="141">
        <f t="shared" si="6"/>
        <v>0</v>
      </c>
      <c r="AC55" s="140">
        <f t="shared" si="7"/>
        <v>0</v>
      </c>
      <c r="AD55" s="141">
        <f t="shared" si="8"/>
        <v>0</v>
      </c>
      <c r="AE55" s="140">
        <f t="shared" si="9"/>
        <v>0</v>
      </c>
      <c r="AF55" s="141" t="str">
        <f t="shared" si="10"/>
        <v/>
      </c>
    </row>
    <row r="56" spans="1:32" s="23" customFormat="1" x14ac:dyDescent="0.25">
      <c r="A56" s="46">
        <v>52</v>
      </c>
      <c r="B56" s="87"/>
      <c r="C56" s="88"/>
      <c r="D56" s="47" t="str">
        <f>IF(ISBLANK(C56),"",VLOOKUP(MONTH(C56),'Paramètres de choix'!$D$7:$E$18,2,0))</f>
        <v/>
      </c>
      <c r="E56" s="83"/>
      <c r="F56" s="83"/>
      <c r="G56" s="83"/>
      <c r="H56" s="214"/>
      <c r="I56" s="73" t="str">
        <f t="shared" si="0"/>
        <v/>
      </c>
      <c r="J56" s="90"/>
      <c r="K56" s="138"/>
      <c r="L56" s="91"/>
      <c r="M56" s="138"/>
      <c r="N56" s="114"/>
      <c r="O56" s="111"/>
      <c r="P56" s="94"/>
      <c r="Q56" s="95"/>
      <c r="R56" s="96"/>
      <c r="S56" s="168"/>
      <c r="T56" s="97"/>
      <c r="U56" s="135"/>
      <c r="V56" s="98"/>
      <c r="W56" s="140">
        <f t="shared" si="1"/>
        <v>0</v>
      </c>
      <c r="X56" s="145">
        <f t="shared" si="2"/>
        <v>0</v>
      </c>
      <c r="Y56" s="149">
        <f t="shared" si="3"/>
        <v>0</v>
      </c>
      <c r="Z56" s="141" t="str">
        <f t="shared" si="4"/>
        <v/>
      </c>
      <c r="AA56" s="140">
        <f t="shared" si="5"/>
        <v>0</v>
      </c>
      <c r="AB56" s="141">
        <f t="shared" si="6"/>
        <v>0</v>
      </c>
      <c r="AC56" s="140">
        <f t="shared" si="7"/>
        <v>0</v>
      </c>
      <c r="AD56" s="141">
        <f t="shared" si="8"/>
        <v>0</v>
      </c>
      <c r="AE56" s="140">
        <f t="shared" si="9"/>
        <v>0</v>
      </c>
      <c r="AF56" s="141" t="str">
        <f t="shared" si="10"/>
        <v/>
      </c>
    </row>
    <row r="57" spans="1:32" s="23" customFormat="1" x14ac:dyDescent="0.25">
      <c r="A57" s="46">
        <v>53</v>
      </c>
      <c r="B57" s="87"/>
      <c r="C57" s="88"/>
      <c r="D57" s="47" t="str">
        <f>IF(ISBLANK(C57),"",VLOOKUP(MONTH(C57),'Paramètres de choix'!$D$7:$E$18,2,0))</f>
        <v/>
      </c>
      <c r="E57" s="83"/>
      <c r="F57" s="83"/>
      <c r="G57" s="83"/>
      <c r="H57" s="214"/>
      <c r="I57" s="73" t="str">
        <f t="shared" si="0"/>
        <v/>
      </c>
      <c r="J57" s="90"/>
      <c r="K57" s="138"/>
      <c r="L57" s="91"/>
      <c r="M57" s="138"/>
      <c r="N57" s="114"/>
      <c r="O57" s="111"/>
      <c r="P57" s="94"/>
      <c r="Q57" s="95"/>
      <c r="R57" s="96"/>
      <c r="S57" s="168"/>
      <c r="T57" s="97"/>
      <c r="U57" s="135"/>
      <c r="V57" s="98"/>
      <c r="W57" s="140">
        <f t="shared" si="1"/>
        <v>0</v>
      </c>
      <c r="X57" s="145">
        <f t="shared" si="2"/>
        <v>0</v>
      </c>
      <c r="Y57" s="149">
        <f t="shared" si="3"/>
        <v>0</v>
      </c>
      <c r="Z57" s="141" t="str">
        <f t="shared" si="4"/>
        <v/>
      </c>
      <c r="AA57" s="140">
        <f t="shared" si="5"/>
        <v>0</v>
      </c>
      <c r="AB57" s="141">
        <f t="shared" si="6"/>
        <v>0</v>
      </c>
      <c r="AC57" s="140">
        <f t="shared" si="7"/>
        <v>0</v>
      </c>
      <c r="AD57" s="141">
        <f t="shared" si="8"/>
        <v>0</v>
      </c>
      <c r="AE57" s="140">
        <f t="shared" si="9"/>
        <v>0</v>
      </c>
      <c r="AF57" s="141" t="str">
        <f t="shared" si="10"/>
        <v/>
      </c>
    </row>
    <row r="58" spans="1:32" s="23" customFormat="1" x14ac:dyDescent="0.25">
      <c r="A58" s="46">
        <v>54</v>
      </c>
      <c r="B58" s="87"/>
      <c r="C58" s="88"/>
      <c r="D58" s="47" t="str">
        <f>IF(ISBLANK(C58),"",VLOOKUP(MONTH(C58),'Paramètres de choix'!$D$7:$E$18,2,0))</f>
        <v/>
      </c>
      <c r="E58" s="83"/>
      <c r="F58" s="83"/>
      <c r="G58" s="83"/>
      <c r="H58" s="214"/>
      <c r="I58" s="73" t="str">
        <f t="shared" si="0"/>
        <v/>
      </c>
      <c r="J58" s="90"/>
      <c r="K58" s="138"/>
      <c r="L58" s="91"/>
      <c r="M58" s="138"/>
      <c r="N58" s="114"/>
      <c r="O58" s="111"/>
      <c r="P58" s="94"/>
      <c r="Q58" s="95"/>
      <c r="R58" s="96"/>
      <c r="S58" s="168"/>
      <c r="T58" s="97"/>
      <c r="U58" s="135"/>
      <c r="V58" s="98"/>
      <c r="W58" s="140">
        <f t="shared" si="1"/>
        <v>0</v>
      </c>
      <c r="X58" s="145">
        <f t="shared" si="2"/>
        <v>0</v>
      </c>
      <c r="Y58" s="149">
        <f t="shared" si="3"/>
        <v>0</v>
      </c>
      <c r="Z58" s="141" t="str">
        <f t="shared" si="4"/>
        <v/>
      </c>
      <c r="AA58" s="140">
        <f t="shared" si="5"/>
        <v>0</v>
      </c>
      <c r="AB58" s="141">
        <f t="shared" si="6"/>
        <v>0</v>
      </c>
      <c r="AC58" s="140">
        <f t="shared" si="7"/>
        <v>0</v>
      </c>
      <c r="AD58" s="141">
        <f t="shared" si="8"/>
        <v>0</v>
      </c>
      <c r="AE58" s="140">
        <f t="shared" si="9"/>
        <v>0</v>
      </c>
      <c r="AF58" s="141" t="str">
        <f t="shared" si="10"/>
        <v/>
      </c>
    </row>
    <row r="59" spans="1:32" s="23" customFormat="1" x14ac:dyDescent="0.25">
      <c r="A59" s="46">
        <v>55</v>
      </c>
      <c r="B59" s="87"/>
      <c r="C59" s="88"/>
      <c r="D59" s="47" t="str">
        <f>IF(ISBLANK(C59),"",VLOOKUP(MONTH(C59),'Paramètres de choix'!$D$7:$E$18,2,0))</f>
        <v/>
      </c>
      <c r="E59" s="83"/>
      <c r="F59" s="83"/>
      <c r="G59" s="83"/>
      <c r="H59" s="214"/>
      <c r="I59" s="73" t="str">
        <f t="shared" si="0"/>
        <v/>
      </c>
      <c r="J59" s="90"/>
      <c r="K59" s="138"/>
      <c r="L59" s="91"/>
      <c r="M59" s="138"/>
      <c r="N59" s="114"/>
      <c r="O59" s="111"/>
      <c r="P59" s="94"/>
      <c r="Q59" s="95"/>
      <c r="R59" s="96"/>
      <c r="S59" s="168"/>
      <c r="T59" s="97"/>
      <c r="U59" s="135"/>
      <c r="V59" s="98"/>
      <c r="W59" s="140">
        <f t="shared" si="1"/>
        <v>0</v>
      </c>
      <c r="X59" s="145">
        <f t="shared" si="2"/>
        <v>0</v>
      </c>
      <c r="Y59" s="149">
        <f t="shared" si="3"/>
        <v>0</v>
      </c>
      <c r="Z59" s="141" t="str">
        <f t="shared" si="4"/>
        <v/>
      </c>
      <c r="AA59" s="140">
        <f t="shared" si="5"/>
        <v>0</v>
      </c>
      <c r="AB59" s="141">
        <f t="shared" si="6"/>
        <v>0</v>
      </c>
      <c r="AC59" s="140">
        <f t="shared" si="7"/>
        <v>0</v>
      </c>
      <c r="AD59" s="141">
        <f t="shared" si="8"/>
        <v>0</v>
      </c>
      <c r="AE59" s="140">
        <f t="shared" si="9"/>
        <v>0</v>
      </c>
      <c r="AF59" s="141" t="str">
        <f t="shared" si="10"/>
        <v/>
      </c>
    </row>
    <row r="60" spans="1:32" s="23" customFormat="1" x14ac:dyDescent="0.25">
      <c r="A60" s="46">
        <v>56</v>
      </c>
      <c r="B60" s="87"/>
      <c r="C60" s="88"/>
      <c r="D60" s="47" t="str">
        <f>IF(ISBLANK(C60),"",VLOOKUP(MONTH(C60),'Paramètres de choix'!$D$7:$E$18,2,0))</f>
        <v/>
      </c>
      <c r="E60" s="83"/>
      <c r="F60" s="83"/>
      <c r="G60" s="83"/>
      <c r="H60" s="214"/>
      <c r="I60" s="73" t="str">
        <f t="shared" si="0"/>
        <v/>
      </c>
      <c r="J60" s="90"/>
      <c r="K60" s="138"/>
      <c r="L60" s="91"/>
      <c r="M60" s="138"/>
      <c r="N60" s="114"/>
      <c r="O60" s="111"/>
      <c r="P60" s="94"/>
      <c r="Q60" s="95"/>
      <c r="R60" s="96"/>
      <c r="S60" s="168"/>
      <c r="T60" s="97"/>
      <c r="U60" s="135"/>
      <c r="V60" s="98"/>
      <c r="W60" s="140">
        <f t="shared" si="1"/>
        <v>0</v>
      </c>
      <c r="X60" s="145">
        <f t="shared" si="2"/>
        <v>0</v>
      </c>
      <c r="Y60" s="149">
        <f t="shared" si="3"/>
        <v>0</v>
      </c>
      <c r="Z60" s="141" t="str">
        <f t="shared" si="4"/>
        <v/>
      </c>
      <c r="AA60" s="140">
        <f t="shared" si="5"/>
        <v>0</v>
      </c>
      <c r="AB60" s="141">
        <f t="shared" si="6"/>
        <v>0</v>
      </c>
      <c r="AC60" s="140">
        <f t="shared" si="7"/>
        <v>0</v>
      </c>
      <c r="AD60" s="141">
        <f t="shared" si="8"/>
        <v>0</v>
      </c>
      <c r="AE60" s="140">
        <f t="shared" si="9"/>
        <v>0</v>
      </c>
      <c r="AF60" s="141" t="str">
        <f t="shared" si="10"/>
        <v/>
      </c>
    </row>
    <row r="61" spans="1:32" s="23" customFormat="1" x14ac:dyDescent="0.25">
      <c r="A61" s="46">
        <v>57</v>
      </c>
      <c r="B61" s="87"/>
      <c r="C61" s="88"/>
      <c r="D61" s="47" t="str">
        <f>IF(ISBLANK(C61),"",VLOOKUP(MONTH(C61),'Paramètres de choix'!$D$7:$E$18,2,0))</f>
        <v/>
      </c>
      <c r="E61" s="83"/>
      <c r="F61" s="83"/>
      <c r="G61" s="83"/>
      <c r="H61" s="214"/>
      <c r="I61" s="73" t="str">
        <f t="shared" si="0"/>
        <v/>
      </c>
      <c r="J61" s="90"/>
      <c r="K61" s="138"/>
      <c r="L61" s="91"/>
      <c r="M61" s="138"/>
      <c r="N61" s="114"/>
      <c r="O61" s="111"/>
      <c r="P61" s="94"/>
      <c r="Q61" s="95"/>
      <c r="R61" s="96"/>
      <c r="S61" s="168"/>
      <c r="T61" s="97"/>
      <c r="U61" s="135"/>
      <c r="V61" s="98"/>
      <c r="W61" s="140">
        <f t="shared" si="1"/>
        <v>0</v>
      </c>
      <c r="X61" s="145">
        <f t="shared" si="2"/>
        <v>0</v>
      </c>
      <c r="Y61" s="149">
        <f t="shared" si="3"/>
        <v>0</v>
      </c>
      <c r="Z61" s="141" t="str">
        <f t="shared" si="4"/>
        <v/>
      </c>
      <c r="AA61" s="140">
        <f t="shared" si="5"/>
        <v>0</v>
      </c>
      <c r="AB61" s="141">
        <f t="shared" si="6"/>
        <v>0</v>
      </c>
      <c r="AC61" s="140">
        <f t="shared" si="7"/>
        <v>0</v>
      </c>
      <c r="AD61" s="141">
        <f t="shared" si="8"/>
        <v>0</v>
      </c>
      <c r="AE61" s="140">
        <f t="shared" si="9"/>
        <v>0</v>
      </c>
      <c r="AF61" s="141" t="str">
        <f t="shared" si="10"/>
        <v/>
      </c>
    </row>
    <row r="62" spans="1:32" s="23" customFormat="1" x14ac:dyDescent="0.25">
      <c r="A62" s="46">
        <v>58</v>
      </c>
      <c r="B62" s="87"/>
      <c r="C62" s="88"/>
      <c r="D62" s="47" t="str">
        <f>IF(ISBLANK(C62),"",VLOOKUP(MONTH(C62),'Paramètres de choix'!$D$7:$E$18,2,0))</f>
        <v/>
      </c>
      <c r="E62" s="83"/>
      <c r="F62" s="83"/>
      <c r="G62" s="83"/>
      <c r="H62" s="214"/>
      <c r="I62" s="73" t="str">
        <f t="shared" si="0"/>
        <v/>
      </c>
      <c r="J62" s="90"/>
      <c r="K62" s="138"/>
      <c r="L62" s="91"/>
      <c r="M62" s="138"/>
      <c r="N62" s="114"/>
      <c r="O62" s="111"/>
      <c r="P62" s="94"/>
      <c r="Q62" s="95"/>
      <c r="R62" s="96"/>
      <c r="S62" s="168"/>
      <c r="T62" s="97"/>
      <c r="U62" s="135"/>
      <c r="V62" s="98"/>
      <c r="W62" s="140">
        <f t="shared" si="1"/>
        <v>0</v>
      </c>
      <c r="X62" s="145">
        <f t="shared" si="2"/>
        <v>0</v>
      </c>
      <c r="Y62" s="149">
        <f t="shared" si="3"/>
        <v>0</v>
      </c>
      <c r="Z62" s="141" t="str">
        <f t="shared" si="4"/>
        <v/>
      </c>
      <c r="AA62" s="140">
        <f t="shared" si="5"/>
        <v>0</v>
      </c>
      <c r="AB62" s="141">
        <f t="shared" si="6"/>
        <v>0</v>
      </c>
      <c r="AC62" s="140">
        <f t="shared" si="7"/>
        <v>0</v>
      </c>
      <c r="AD62" s="141">
        <f t="shared" si="8"/>
        <v>0</v>
      </c>
      <c r="AE62" s="140">
        <f t="shared" si="9"/>
        <v>0</v>
      </c>
      <c r="AF62" s="141" t="str">
        <f t="shared" si="10"/>
        <v/>
      </c>
    </row>
    <row r="63" spans="1:32" s="23" customFormat="1" x14ac:dyDescent="0.25">
      <c r="A63" s="46">
        <v>59</v>
      </c>
      <c r="B63" s="87"/>
      <c r="C63" s="88"/>
      <c r="D63" s="47" t="str">
        <f>IF(ISBLANK(C63),"",VLOOKUP(MONTH(C63),'Paramètres de choix'!$D$7:$E$18,2,0))</f>
        <v/>
      </c>
      <c r="E63" s="83"/>
      <c r="F63" s="83"/>
      <c r="G63" s="83"/>
      <c r="H63" s="214"/>
      <c r="I63" s="73" t="str">
        <f t="shared" si="0"/>
        <v/>
      </c>
      <c r="J63" s="90"/>
      <c r="K63" s="138"/>
      <c r="L63" s="91"/>
      <c r="M63" s="138"/>
      <c r="N63" s="114"/>
      <c r="O63" s="111"/>
      <c r="P63" s="94"/>
      <c r="Q63" s="95"/>
      <c r="R63" s="96"/>
      <c r="S63" s="168"/>
      <c r="T63" s="97"/>
      <c r="U63" s="135"/>
      <c r="V63" s="98"/>
      <c r="W63" s="140">
        <f t="shared" si="1"/>
        <v>0</v>
      </c>
      <c r="X63" s="145">
        <f t="shared" si="2"/>
        <v>0</v>
      </c>
      <c r="Y63" s="149">
        <f t="shared" si="3"/>
        <v>0</v>
      </c>
      <c r="Z63" s="141" t="str">
        <f t="shared" si="4"/>
        <v/>
      </c>
      <c r="AA63" s="140">
        <f t="shared" si="5"/>
        <v>0</v>
      </c>
      <c r="AB63" s="141">
        <f t="shared" si="6"/>
        <v>0</v>
      </c>
      <c r="AC63" s="140">
        <f t="shared" si="7"/>
        <v>0</v>
      </c>
      <c r="AD63" s="141">
        <f t="shared" si="8"/>
        <v>0</v>
      </c>
      <c r="AE63" s="140">
        <f t="shared" si="9"/>
        <v>0</v>
      </c>
      <c r="AF63" s="141" t="str">
        <f t="shared" si="10"/>
        <v/>
      </c>
    </row>
    <row r="64" spans="1:32" s="23" customFormat="1" x14ac:dyDescent="0.25">
      <c r="A64" s="46">
        <v>60</v>
      </c>
      <c r="B64" s="87"/>
      <c r="C64" s="88"/>
      <c r="D64" s="47" t="str">
        <f>IF(ISBLANK(C64),"",VLOOKUP(MONTH(C64),'Paramètres de choix'!$D$7:$E$18,2,0))</f>
        <v/>
      </c>
      <c r="E64" s="83"/>
      <c r="F64" s="83"/>
      <c r="G64" s="83"/>
      <c r="H64" s="214"/>
      <c r="I64" s="73" t="str">
        <f t="shared" si="0"/>
        <v/>
      </c>
      <c r="J64" s="90"/>
      <c r="K64" s="138"/>
      <c r="L64" s="91"/>
      <c r="M64" s="138"/>
      <c r="N64" s="114"/>
      <c r="O64" s="111"/>
      <c r="P64" s="94"/>
      <c r="Q64" s="95"/>
      <c r="R64" s="96"/>
      <c r="S64" s="168"/>
      <c r="T64" s="97"/>
      <c r="U64" s="135"/>
      <c r="V64" s="98"/>
      <c r="W64" s="140">
        <f t="shared" si="1"/>
        <v>0</v>
      </c>
      <c r="X64" s="145">
        <f t="shared" si="2"/>
        <v>0</v>
      </c>
      <c r="Y64" s="149">
        <f t="shared" si="3"/>
        <v>0</v>
      </c>
      <c r="Z64" s="141" t="str">
        <f t="shared" si="4"/>
        <v/>
      </c>
      <c r="AA64" s="140">
        <f t="shared" si="5"/>
        <v>0</v>
      </c>
      <c r="AB64" s="141">
        <f t="shared" si="6"/>
        <v>0</v>
      </c>
      <c r="AC64" s="140">
        <f t="shared" si="7"/>
        <v>0</v>
      </c>
      <c r="AD64" s="141">
        <f t="shared" si="8"/>
        <v>0</v>
      </c>
      <c r="AE64" s="140">
        <f t="shared" si="9"/>
        <v>0</v>
      </c>
      <c r="AF64" s="141" t="str">
        <f t="shared" si="10"/>
        <v/>
      </c>
    </row>
    <row r="65" spans="1:32" s="23" customFormat="1" x14ac:dyDescent="0.25">
      <c r="A65" s="46">
        <v>61</v>
      </c>
      <c r="B65" s="87"/>
      <c r="C65" s="88"/>
      <c r="D65" s="47" t="str">
        <f>IF(ISBLANK(C65),"",VLOOKUP(MONTH(C65),'Paramètres de choix'!$D$7:$E$18,2,0))</f>
        <v/>
      </c>
      <c r="E65" s="83"/>
      <c r="F65" s="83"/>
      <c r="G65" s="83"/>
      <c r="H65" s="214"/>
      <c r="I65" s="73" t="str">
        <f t="shared" si="0"/>
        <v/>
      </c>
      <c r="J65" s="90"/>
      <c r="K65" s="138"/>
      <c r="L65" s="91"/>
      <c r="M65" s="138"/>
      <c r="N65" s="114"/>
      <c r="O65" s="111"/>
      <c r="P65" s="94"/>
      <c r="Q65" s="95"/>
      <c r="R65" s="96"/>
      <c r="S65" s="168"/>
      <c r="T65" s="97"/>
      <c r="U65" s="135"/>
      <c r="V65" s="98"/>
      <c r="W65" s="140">
        <f t="shared" si="1"/>
        <v>0</v>
      </c>
      <c r="X65" s="145">
        <f t="shared" si="2"/>
        <v>0</v>
      </c>
      <c r="Y65" s="149">
        <f t="shared" si="3"/>
        <v>0</v>
      </c>
      <c r="Z65" s="141" t="str">
        <f t="shared" si="4"/>
        <v/>
      </c>
      <c r="AA65" s="140">
        <f t="shared" si="5"/>
        <v>0</v>
      </c>
      <c r="AB65" s="141">
        <f t="shared" si="6"/>
        <v>0</v>
      </c>
      <c r="AC65" s="140">
        <f t="shared" si="7"/>
        <v>0</v>
      </c>
      <c r="AD65" s="141">
        <f t="shared" si="8"/>
        <v>0</v>
      </c>
      <c r="AE65" s="140">
        <f t="shared" si="9"/>
        <v>0</v>
      </c>
      <c r="AF65" s="141" t="str">
        <f t="shared" si="10"/>
        <v/>
      </c>
    </row>
    <row r="66" spans="1:32" s="23" customFormat="1" x14ac:dyDescent="0.25">
      <c r="A66" s="46">
        <v>62</v>
      </c>
      <c r="B66" s="87"/>
      <c r="C66" s="88"/>
      <c r="D66" s="47" t="str">
        <f>IF(ISBLANK(C66),"",VLOOKUP(MONTH(C66),'Paramètres de choix'!$D$7:$E$18,2,0))</f>
        <v/>
      </c>
      <c r="E66" s="83"/>
      <c r="F66" s="83"/>
      <c r="G66" s="83"/>
      <c r="H66" s="214"/>
      <c r="I66" s="73" t="str">
        <f t="shared" si="0"/>
        <v/>
      </c>
      <c r="J66" s="90"/>
      <c r="K66" s="138"/>
      <c r="L66" s="91"/>
      <c r="M66" s="138"/>
      <c r="N66" s="114"/>
      <c r="O66" s="111"/>
      <c r="P66" s="94"/>
      <c r="Q66" s="95"/>
      <c r="R66" s="96"/>
      <c r="S66" s="168"/>
      <c r="T66" s="97"/>
      <c r="U66" s="135"/>
      <c r="V66" s="98"/>
      <c r="W66" s="140">
        <f t="shared" si="1"/>
        <v>0</v>
      </c>
      <c r="X66" s="145">
        <f t="shared" si="2"/>
        <v>0</v>
      </c>
      <c r="Y66" s="149">
        <f t="shared" si="3"/>
        <v>0</v>
      </c>
      <c r="Z66" s="141" t="str">
        <f t="shared" si="4"/>
        <v/>
      </c>
      <c r="AA66" s="140">
        <f t="shared" si="5"/>
        <v>0</v>
      </c>
      <c r="AB66" s="141">
        <f t="shared" si="6"/>
        <v>0</v>
      </c>
      <c r="AC66" s="140">
        <f t="shared" si="7"/>
        <v>0</v>
      </c>
      <c r="AD66" s="141">
        <f t="shared" si="8"/>
        <v>0</v>
      </c>
      <c r="AE66" s="140">
        <f t="shared" si="9"/>
        <v>0</v>
      </c>
      <c r="AF66" s="141" t="str">
        <f t="shared" si="10"/>
        <v/>
      </c>
    </row>
    <row r="67" spans="1:32" s="23" customFormat="1" x14ac:dyDescent="0.25">
      <c r="A67" s="46">
        <v>63</v>
      </c>
      <c r="B67" s="87"/>
      <c r="C67" s="88"/>
      <c r="D67" s="47" t="str">
        <f>IF(ISBLANK(C67),"",VLOOKUP(MONTH(C67),'Paramètres de choix'!$D$7:$E$18,2,0))</f>
        <v/>
      </c>
      <c r="E67" s="83"/>
      <c r="F67" s="83"/>
      <c r="G67" s="83"/>
      <c r="H67" s="214"/>
      <c r="I67" s="73" t="str">
        <f t="shared" si="0"/>
        <v/>
      </c>
      <c r="J67" s="90"/>
      <c r="K67" s="138"/>
      <c r="L67" s="91"/>
      <c r="M67" s="138"/>
      <c r="N67" s="114"/>
      <c r="O67" s="111"/>
      <c r="P67" s="94"/>
      <c r="Q67" s="95"/>
      <c r="R67" s="96"/>
      <c r="S67" s="168"/>
      <c r="T67" s="97"/>
      <c r="U67" s="135"/>
      <c r="V67" s="98"/>
      <c r="W67" s="140">
        <f t="shared" si="1"/>
        <v>0</v>
      </c>
      <c r="X67" s="145">
        <f t="shared" si="2"/>
        <v>0</v>
      </c>
      <c r="Y67" s="149">
        <f t="shared" si="3"/>
        <v>0</v>
      </c>
      <c r="Z67" s="141" t="str">
        <f t="shared" si="4"/>
        <v/>
      </c>
      <c r="AA67" s="140">
        <f t="shared" si="5"/>
        <v>0</v>
      </c>
      <c r="AB67" s="141">
        <f t="shared" si="6"/>
        <v>0</v>
      </c>
      <c r="AC67" s="140">
        <f t="shared" si="7"/>
        <v>0</v>
      </c>
      <c r="AD67" s="141">
        <f t="shared" si="8"/>
        <v>0</v>
      </c>
      <c r="AE67" s="140">
        <f t="shared" si="9"/>
        <v>0</v>
      </c>
      <c r="AF67" s="141" t="str">
        <f t="shared" si="10"/>
        <v/>
      </c>
    </row>
    <row r="68" spans="1:32" s="23" customFormat="1" x14ac:dyDescent="0.25">
      <c r="A68" s="46">
        <v>64</v>
      </c>
      <c r="B68" s="70"/>
      <c r="C68" s="108"/>
      <c r="D68" s="47" t="str">
        <f>IF(ISBLANK(C68),"",VLOOKUP(MONTH(C68),'Paramètres de choix'!$D$7:$E$18,2,0))</f>
        <v/>
      </c>
      <c r="E68" s="72"/>
      <c r="F68" s="72"/>
      <c r="G68" s="72"/>
      <c r="H68" s="73"/>
      <c r="I68" s="73" t="str">
        <f t="shared" si="0"/>
        <v/>
      </c>
      <c r="J68" s="74"/>
      <c r="K68" s="137"/>
      <c r="L68" s="75"/>
      <c r="M68" s="137"/>
      <c r="N68" s="110"/>
      <c r="O68" s="77"/>
      <c r="P68" s="78"/>
      <c r="Q68" s="79"/>
      <c r="R68" s="80"/>
      <c r="S68" s="167"/>
      <c r="T68" s="81"/>
      <c r="U68" s="134"/>
      <c r="V68" s="82"/>
      <c r="W68" s="140">
        <f t="shared" si="1"/>
        <v>0</v>
      </c>
      <c r="X68" s="145">
        <f t="shared" si="2"/>
        <v>0</v>
      </c>
      <c r="Y68" s="149">
        <f t="shared" si="3"/>
        <v>0</v>
      </c>
      <c r="Z68" s="141" t="str">
        <f t="shared" si="4"/>
        <v/>
      </c>
      <c r="AA68" s="140">
        <f t="shared" si="5"/>
        <v>0</v>
      </c>
      <c r="AB68" s="141">
        <f t="shared" si="6"/>
        <v>0</v>
      </c>
      <c r="AC68" s="140">
        <f t="shared" si="7"/>
        <v>0</v>
      </c>
      <c r="AD68" s="141">
        <f t="shared" si="8"/>
        <v>0</v>
      </c>
      <c r="AE68" s="140">
        <f t="shared" si="9"/>
        <v>0</v>
      </c>
      <c r="AF68" s="141" t="str">
        <f t="shared" si="10"/>
        <v/>
      </c>
    </row>
    <row r="69" spans="1:32" s="23" customFormat="1" x14ac:dyDescent="0.25">
      <c r="A69" s="46">
        <v>65</v>
      </c>
      <c r="B69" s="70"/>
      <c r="C69" s="108"/>
      <c r="D69" s="47" t="str">
        <f>IF(ISBLANK(C69),"",VLOOKUP(MONTH(C69),'Paramètres de choix'!$D$7:$E$18,2,0))</f>
        <v/>
      </c>
      <c r="E69" s="115"/>
      <c r="F69" s="72"/>
      <c r="G69" s="105"/>
      <c r="H69" s="73"/>
      <c r="I69" s="73" t="str">
        <f t="shared" si="0"/>
        <v/>
      </c>
      <c r="J69" s="74"/>
      <c r="K69" s="137"/>
      <c r="L69" s="75"/>
      <c r="M69" s="137"/>
      <c r="N69" s="110"/>
      <c r="O69" s="77"/>
      <c r="P69" s="78"/>
      <c r="Q69" s="79"/>
      <c r="R69" s="80"/>
      <c r="S69" s="167"/>
      <c r="T69" s="81"/>
      <c r="U69" s="134"/>
      <c r="V69" s="82"/>
      <c r="W69" s="140">
        <f t="shared" si="1"/>
        <v>0</v>
      </c>
      <c r="X69" s="145">
        <f t="shared" si="2"/>
        <v>0</v>
      </c>
      <c r="Y69" s="149">
        <f t="shared" si="3"/>
        <v>0</v>
      </c>
      <c r="Z69" s="141" t="str">
        <f t="shared" si="4"/>
        <v/>
      </c>
      <c r="AA69" s="140">
        <f t="shared" si="5"/>
        <v>0</v>
      </c>
      <c r="AB69" s="141">
        <f t="shared" si="6"/>
        <v>0</v>
      </c>
      <c r="AC69" s="140">
        <f t="shared" si="7"/>
        <v>0</v>
      </c>
      <c r="AD69" s="141">
        <f t="shared" si="8"/>
        <v>0</v>
      </c>
      <c r="AE69" s="140">
        <f t="shared" si="9"/>
        <v>0</v>
      </c>
      <c r="AF69" s="141" t="str">
        <f t="shared" si="10"/>
        <v/>
      </c>
    </row>
    <row r="70" spans="1:32" s="23" customFormat="1" x14ac:dyDescent="0.25">
      <c r="A70" s="46">
        <v>66</v>
      </c>
      <c r="B70" s="70"/>
      <c r="C70" s="108"/>
      <c r="D70" s="47" t="str">
        <f>IF(ISBLANK(C70),"",VLOOKUP(MONTH(C70),'Paramètres de choix'!$D$7:$E$18,2,0))</f>
        <v/>
      </c>
      <c r="E70" s="72"/>
      <c r="F70" s="72"/>
      <c r="G70" s="72"/>
      <c r="H70" s="73"/>
      <c r="I70" s="73" t="str">
        <f t="shared" ref="I70:I133" si="11">+IF(ISBLANK(F70),"",1)</f>
        <v/>
      </c>
      <c r="J70" s="74"/>
      <c r="K70" s="137"/>
      <c r="L70" s="75"/>
      <c r="M70" s="137"/>
      <c r="N70" s="110"/>
      <c r="O70" s="77"/>
      <c r="P70" s="78"/>
      <c r="Q70" s="79"/>
      <c r="R70" s="80"/>
      <c r="S70" s="167"/>
      <c r="T70" s="81"/>
      <c r="U70" s="134"/>
      <c r="V70" s="82"/>
      <c r="W70" s="140">
        <f t="shared" ref="W70:W133" si="12">IF(ISBLANK(L70),J70,L70)</f>
        <v>0</v>
      </c>
      <c r="X70" s="145">
        <f t="shared" ref="X70:X133" si="13">IF(ISBLANK(M70),K70,M70)</f>
        <v>0</v>
      </c>
      <c r="Y70" s="149">
        <f t="shared" ref="Y70:Y133" si="14">IF(ISERROR(W70*X70),"",W70*X70)</f>
        <v>0</v>
      </c>
      <c r="Z70" s="141" t="str">
        <f t="shared" ref="Z70:Z133" si="15">IF(ISBLANK(O70),D70,O70)</f>
        <v/>
      </c>
      <c r="AA70" s="140">
        <f t="shared" ref="AA70:AA133" si="16">IF(ISBLANK(Q70),P70,Q70)</f>
        <v>0</v>
      </c>
      <c r="AB70" s="141">
        <f t="shared" ref="AB70:AB133" si="17">IF(ISBLANK(R70),O70,R70)</f>
        <v>0</v>
      </c>
      <c r="AC70" s="140">
        <f t="shared" ref="AC70:AC133" si="18">S70</f>
        <v>0</v>
      </c>
      <c r="AD70" s="141">
        <f t="shared" ref="AD70:AD133" si="19">R70</f>
        <v>0</v>
      </c>
      <c r="AE70" s="140">
        <f t="shared" ref="AE70:AE133" si="20">T70</f>
        <v>0</v>
      </c>
      <c r="AF70" s="141" t="str">
        <f t="shared" ref="AF70:AF133" si="21">IF(ISBLANK(R70),IF(ISBLANK(O70),D70,O70))</f>
        <v/>
      </c>
    </row>
    <row r="71" spans="1:32" s="23" customFormat="1" x14ac:dyDescent="0.25">
      <c r="A71" s="46">
        <v>67</v>
      </c>
      <c r="B71" s="70"/>
      <c r="C71" s="108"/>
      <c r="D71" s="47" t="str">
        <f>IF(ISBLANK(C71),"",VLOOKUP(MONTH(C71),'Paramètres de choix'!$D$7:$E$18,2,0))</f>
        <v/>
      </c>
      <c r="E71" s="72"/>
      <c r="F71" s="72"/>
      <c r="G71" s="72"/>
      <c r="H71" s="73"/>
      <c r="I71" s="73" t="str">
        <f t="shared" si="11"/>
        <v/>
      </c>
      <c r="J71" s="74"/>
      <c r="K71" s="137"/>
      <c r="L71" s="75"/>
      <c r="M71" s="137"/>
      <c r="N71" s="110"/>
      <c r="O71" s="77"/>
      <c r="P71" s="78"/>
      <c r="Q71" s="79"/>
      <c r="R71" s="80"/>
      <c r="S71" s="167"/>
      <c r="T71" s="81"/>
      <c r="U71" s="134"/>
      <c r="V71" s="82"/>
      <c r="W71" s="140">
        <f t="shared" si="12"/>
        <v>0</v>
      </c>
      <c r="X71" s="145">
        <f t="shared" si="13"/>
        <v>0</v>
      </c>
      <c r="Y71" s="149">
        <f t="shared" si="14"/>
        <v>0</v>
      </c>
      <c r="Z71" s="141" t="str">
        <f t="shared" si="15"/>
        <v/>
      </c>
      <c r="AA71" s="140">
        <f t="shared" si="16"/>
        <v>0</v>
      </c>
      <c r="AB71" s="141">
        <f t="shared" si="17"/>
        <v>0</v>
      </c>
      <c r="AC71" s="140">
        <f t="shared" si="18"/>
        <v>0</v>
      </c>
      <c r="AD71" s="141">
        <f t="shared" si="19"/>
        <v>0</v>
      </c>
      <c r="AE71" s="140">
        <f t="shared" si="20"/>
        <v>0</v>
      </c>
      <c r="AF71" s="141" t="str">
        <f t="shared" si="21"/>
        <v/>
      </c>
    </row>
    <row r="72" spans="1:32" s="23" customFormat="1" x14ac:dyDescent="0.25">
      <c r="A72" s="46">
        <v>68</v>
      </c>
      <c r="B72" s="87"/>
      <c r="C72" s="88"/>
      <c r="D72" s="47" t="str">
        <f>IF(ISBLANK(C72),"",VLOOKUP(MONTH(C72),'Paramètres de choix'!$D$7:$E$18,2,0))</f>
        <v/>
      </c>
      <c r="E72" s="83"/>
      <c r="F72" s="83"/>
      <c r="G72" s="83"/>
      <c r="H72" s="214"/>
      <c r="I72" s="73" t="str">
        <f t="shared" si="11"/>
        <v/>
      </c>
      <c r="J72" s="90"/>
      <c r="K72" s="138"/>
      <c r="L72" s="91"/>
      <c r="M72" s="138"/>
      <c r="N72" s="110"/>
      <c r="O72" s="111"/>
      <c r="P72" s="94"/>
      <c r="Q72" s="95"/>
      <c r="R72" s="96"/>
      <c r="S72" s="168"/>
      <c r="T72" s="97"/>
      <c r="U72" s="135"/>
      <c r="V72" s="98"/>
      <c r="W72" s="140">
        <f t="shared" si="12"/>
        <v>0</v>
      </c>
      <c r="X72" s="145">
        <f t="shared" si="13"/>
        <v>0</v>
      </c>
      <c r="Y72" s="149">
        <f t="shared" si="14"/>
        <v>0</v>
      </c>
      <c r="Z72" s="141" t="str">
        <f t="shared" si="15"/>
        <v/>
      </c>
      <c r="AA72" s="140">
        <f t="shared" si="16"/>
        <v>0</v>
      </c>
      <c r="AB72" s="141">
        <f t="shared" si="17"/>
        <v>0</v>
      </c>
      <c r="AC72" s="140">
        <f t="shared" si="18"/>
        <v>0</v>
      </c>
      <c r="AD72" s="141">
        <f t="shared" si="19"/>
        <v>0</v>
      </c>
      <c r="AE72" s="140">
        <f t="shared" si="20"/>
        <v>0</v>
      </c>
      <c r="AF72" s="141" t="str">
        <f t="shared" si="21"/>
        <v/>
      </c>
    </row>
    <row r="73" spans="1:32" s="23" customFormat="1" x14ac:dyDescent="0.25">
      <c r="A73" s="46">
        <v>69</v>
      </c>
      <c r="B73" s="87"/>
      <c r="C73" s="88"/>
      <c r="D73" s="47" t="str">
        <f>IF(ISBLANK(C73),"",VLOOKUP(MONTH(C73),'Paramètres de choix'!$D$7:$E$18,2,0))</f>
        <v/>
      </c>
      <c r="E73" s="83"/>
      <c r="F73" s="83"/>
      <c r="G73" s="83"/>
      <c r="H73" s="214"/>
      <c r="I73" s="73" t="str">
        <f t="shared" si="11"/>
        <v/>
      </c>
      <c r="J73" s="90"/>
      <c r="K73" s="138"/>
      <c r="L73" s="91"/>
      <c r="M73" s="138"/>
      <c r="N73" s="114"/>
      <c r="O73" s="111"/>
      <c r="P73" s="94"/>
      <c r="Q73" s="95"/>
      <c r="R73" s="96"/>
      <c r="S73" s="168"/>
      <c r="T73" s="97"/>
      <c r="U73" s="135"/>
      <c r="V73" s="98"/>
      <c r="W73" s="140">
        <f t="shared" si="12"/>
        <v>0</v>
      </c>
      <c r="X73" s="145">
        <f t="shared" si="13"/>
        <v>0</v>
      </c>
      <c r="Y73" s="149">
        <f t="shared" si="14"/>
        <v>0</v>
      </c>
      <c r="Z73" s="141" t="str">
        <f t="shared" si="15"/>
        <v/>
      </c>
      <c r="AA73" s="140">
        <f t="shared" si="16"/>
        <v>0</v>
      </c>
      <c r="AB73" s="141">
        <f t="shared" si="17"/>
        <v>0</v>
      </c>
      <c r="AC73" s="140">
        <f t="shared" si="18"/>
        <v>0</v>
      </c>
      <c r="AD73" s="141">
        <f t="shared" si="19"/>
        <v>0</v>
      </c>
      <c r="AE73" s="140">
        <f t="shared" si="20"/>
        <v>0</v>
      </c>
      <c r="AF73" s="141" t="str">
        <f t="shared" si="21"/>
        <v/>
      </c>
    </row>
    <row r="74" spans="1:32" s="23" customFormat="1" x14ac:dyDescent="0.25">
      <c r="A74" s="46">
        <v>70</v>
      </c>
      <c r="B74" s="87"/>
      <c r="C74" s="88"/>
      <c r="D74" s="47" t="str">
        <f>IF(ISBLANK(C74),"",VLOOKUP(MONTH(C74),'Paramètres de choix'!$D$7:$E$18,2,0))</f>
        <v/>
      </c>
      <c r="E74" s="83"/>
      <c r="F74" s="83"/>
      <c r="G74" s="83"/>
      <c r="H74" s="214"/>
      <c r="I74" s="73" t="str">
        <f t="shared" si="11"/>
        <v/>
      </c>
      <c r="J74" s="90"/>
      <c r="K74" s="138"/>
      <c r="L74" s="91"/>
      <c r="M74" s="138"/>
      <c r="N74" s="114"/>
      <c r="O74" s="111"/>
      <c r="P74" s="94"/>
      <c r="Q74" s="95"/>
      <c r="R74" s="96"/>
      <c r="S74" s="168"/>
      <c r="T74" s="97"/>
      <c r="U74" s="135"/>
      <c r="V74" s="98"/>
      <c r="W74" s="140">
        <f t="shared" si="12"/>
        <v>0</v>
      </c>
      <c r="X74" s="145">
        <f t="shared" si="13"/>
        <v>0</v>
      </c>
      <c r="Y74" s="149">
        <f t="shared" si="14"/>
        <v>0</v>
      </c>
      <c r="Z74" s="141" t="str">
        <f t="shared" si="15"/>
        <v/>
      </c>
      <c r="AA74" s="140">
        <f t="shared" si="16"/>
        <v>0</v>
      </c>
      <c r="AB74" s="141">
        <f t="shared" si="17"/>
        <v>0</v>
      </c>
      <c r="AC74" s="140">
        <f t="shared" si="18"/>
        <v>0</v>
      </c>
      <c r="AD74" s="141">
        <f t="shared" si="19"/>
        <v>0</v>
      </c>
      <c r="AE74" s="140">
        <f t="shared" si="20"/>
        <v>0</v>
      </c>
      <c r="AF74" s="141" t="str">
        <f t="shared" si="21"/>
        <v/>
      </c>
    </row>
    <row r="75" spans="1:32" s="23" customFormat="1" x14ac:dyDescent="0.25">
      <c r="A75" s="46">
        <v>71</v>
      </c>
      <c r="B75" s="87"/>
      <c r="C75" s="88"/>
      <c r="D75" s="47" t="str">
        <f>IF(ISBLANK(C75),"",VLOOKUP(MONTH(C75),'Paramètres de choix'!$D$7:$E$18,2,0))</f>
        <v/>
      </c>
      <c r="E75" s="83"/>
      <c r="F75" s="83"/>
      <c r="G75" s="83"/>
      <c r="H75" s="214"/>
      <c r="I75" s="73" t="str">
        <f t="shared" si="11"/>
        <v/>
      </c>
      <c r="J75" s="90"/>
      <c r="K75" s="138"/>
      <c r="L75" s="91"/>
      <c r="M75" s="138"/>
      <c r="N75" s="114"/>
      <c r="O75" s="111"/>
      <c r="P75" s="94"/>
      <c r="Q75" s="95"/>
      <c r="R75" s="96"/>
      <c r="S75" s="168"/>
      <c r="T75" s="97"/>
      <c r="U75" s="135"/>
      <c r="V75" s="98"/>
      <c r="W75" s="140">
        <f t="shared" si="12"/>
        <v>0</v>
      </c>
      <c r="X75" s="145">
        <f t="shared" si="13"/>
        <v>0</v>
      </c>
      <c r="Y75" s="149">
        <f t="shared" si="14"/>
        <v>0</v>
      </c>
      <c r="Z75" s="141" t="str">
        <f t="shared" si="15"/>
        <v/>
      </c>
      <c r="AA75" s="140">
        <f t="shared" si="16"/>
        <v>0</v>
      </c>
      <c r="AB75" s="141">
        <f t="shared" si="17"/>
        <v>0</v>
      </c>
      <c r="AC75" s="140">
        <f t="shared" si="18"/>
        <v>0</v>
      </c>
      <c r="AD75" s="141">
        <f t="shared" si="19"/>
        <v>0</v>
      </c>
      <c r="AE75" s="140">
        <f t="shared" si="20"/>
        <v>0</v>
      </c>
      <c r="AF75" s="141" t="str">
        <f t="shared" si="21"/>
        <v/>
      </c>
    </row>
    <row r="76" spans="1:32" s="23" customFormat="1" x14ac:dyDescent="0.25">
      <c r="A76" s="46">
        <v>72</v>
      </c>
      <c r="B76" s="87"/>
      <c r="C76" s="88"/>
      <c r="D76" s="47" t="str">
        <f>IF(ISBLANK(C76),"",VLOOKUP(MONTH(C76),'Paramètres de choix'!$D$7:$E$18,2,0))</f>
        <v/>
      </c>
      <c r="E76" s="83"/>
      <c r="F76" s="83"/>
      <c r="G76" s="83"/>
      <c r="H76" s="214"/>
      <c r="I76" s="73" t="str">
        <f t="shared" si="11"/>
        <v/>
      </c>
      <c r="J76" s="90"/>
      <c r="K76" s="138"/>
      <c r="L76" s="91"/>
      <c r="M76" s="138"/>
      <c r="N76" s="114"/>
      <c r="O76" s="111"/>
      <c r="P76" s="94"/>
      <c r="Q76" s="95"/>
      <c r="R76" s="96"/>
      <c r="S76" s="168"/>
      <c r="T76" s="97"/>
      <c r="U76" s="135"/>
      <c r="V76" s="98"/>
      <c r="W76" s="140">
        <f t="shared" si="12"/>
        <v>0</v>
      </c>
      <c r="X76" s="145">
        <f t="shared" si="13"/>
        <v>0</v>
      </c>
      <c r="Y76" s="149">
        <f t="shared" si="14"/>
        <v>0</v>
      </c>
      <c r="Z76" s="141" t="str">
        <f t="shared" si="15"/>
        <v/>
      </c>
      <c r="AA76" s="140">
        <f t="shared" si="16"/>
        <v>0</v>
      </c>
      <c r="AB76" s="141">
        <f t="shared" si="17"/>
        <v>0</v>
      </c>
      <c r="AC76" s="140">
        <f t="shared" si="18"/>
        <v>0</v>
      </c>
      <c r="AD76" s="141">
        <f t="shared" si="19"/>
        <v>0</v>
      </c>
      <c r="AE76" s="140">
        <f t="shared" si="20"/>
        <v>0</v>
      </c>
      <c r="AF76" s="141" t="str">
        <f t="shared" si="21"/>
        <v/>
      </c>
    </row>
    <row r="77" spans="1:32" s="23" customFormat="1" x14ac:dyDescent="0.25">
      <c r="A77" s="46">
        <v>73</v>
      </c>
      <c r="B77" s="70"/>
      <c r="C77" s="108"/>
      <c r="D77" s="47" t="str">
        <f>IF(ISBLANK(C77),"",VLOOKUP(MONTH(C77),'Paramètres de choix'!$D$7:$E$18,2,0))</f>
        <v/>
      </c>
      <c r="E77" s="72"/>
      <c r="F77" s="116"/>
      <c r="G77" s="72"/>
      <c r="H77" s="73"/>
      <c r="I77" s="73" t="str">
        <f t="shared" si="11"/>
        <v/>
      </c>
      <c r="J77" s="74"/>
      <c r="K77" s="137"/>
      <c r="L77" s="75"/>
      <c r="M77" s="137"/>
      <c r="N77" s="113"/>
      <c r="O77" s="77"/>
      <c r="P77" s="78"/>
      <c r="Q77" s="79"/>
      <c r="R77" s="80"/>
      <c r="S77" s="167"/>
      <c r="T77" s="81"/>
      <c r="U77" s="134"/>
      <c r="V77" s="117"/>
      <c r="W77" s="140">
        <f t="shared" si="12"/>
        <v>0</v>
      </c>
      <c r="X77" s="145">
        <f t="shared" si="13"/>
        <v>0</v>
      </c>
      <c r="Y77" s="149">
        <f t="shared" si="14"/>
        <v>0</v>
      </c>
      <c r="Z77" s="141" t="str">
        <f t="shared" si="15"/>
        <v/>
      </c>
      <c r="AA77" s="140">
        <f t="shared" si="16"/>
        <v>0</v>
      </c>
      <c r="AB77" s="141">
        <f t="shared" si="17"/>
        <v>0</v>
      </c>
      <c r="AC77" s="140">
        <f t="shared" si="18"/>
        <v>0</v>
      </c>
      <c r="AD77" s="141">
        <f t="shared" si="19"/>
        <v>0</v>
      </c>
      <c r="AE77" s="140">
        <f t="shared" si="20"/>
        <v>0</v>
      </c>
      <c r="AF77" s="141" t="str">
        <f t="shared" si="21"/>
        <v/>
      </c>
    </row>
    <row r="78" spans="1:32" s="23" customFormat="1" x14ac:dyDescent="0.25">
      <c r="A78" s="46">
        <v>74</v>
      </c>
      <c r="B78" s="70"/>
      <c r="C78" s="108"/>
      <c r="D78" s="47" t="str">
        <f>IF(ISBLANK(C78),"",VLOOKUP(MONTH(C78),'Paramètres de choix'!$D$7:$E$18,2,0))</f>
        <v/>
      </c>
      <c r="E78" s="72"/>
      <c r="F78" s="116"/>
      <c r="G78" s="72"/>
      <c r="H78" s="73"/>
      <c r="I78" s="73" t="str">
        <f t="shared" si="11"/>
        <v/>
      </c>
      <c r="J78" s="74"/>
      <c r="K78" s="137"/>
      <c r="L78" s="75"/>
      <c r="M78" s="137"/>
      <c r="N78" s="113"/>
      <c r="O78" s="77"/>
      <c r="P78" s="78"/>
      <c r="Q78" s="79"/>
      <c r="R78" s="80"/>
      <c r="S78" s="167"/>
      <c r="T78" s="81"/>
      <c r="U78" s="134"/>
      <c r="V78" s="117"/>
      <c r="W78" s="140">
        <f t="shared" si="12"/>
        <v>0</v>
      </c>
      <c r="X78" s="145">
        <f t="shared" si="13"/>
        <v>0</v>
      </c>
      <c r="Y78" s="149">
        <f t="shared" si="14"/>
        <v>0</v>
      </c>
      <c r="Z78" s="141" t="str">
        <f t="shared" si="15"/>
        <v/>
      </c>
      <c r="AA78" s="140">
        <f t="shared" si="16"/>
        <v>0</v>
      </c>
      <c r="AB78" s="141">
        <f t="shared" si="17"/>
        <v>0</v>
      </c>
      <c r="AC78" s="140">
        <f t="shared" si="18"/>
        <v>0</v>
      </c>
      <c r="AD78" s="141">
        <f t="shared" si="19"/>
        <v>0</v>
      </c>
      <c r="AE78" s="140">
        <f t="shared" si="20"/>
        <v>0</v>
      </c>
      <c r="AF78" s="141" t="str">
        <f t="shared" si="21"/>
        <v/>
      </c>
    </row>
    <row r="79" spans="1:32" s="23" customFormat="1" x14ac:dyDescent="0.25">
      <c r="A79" s="46">
        <v>75</v>
      </c>
      <c r="B79" s="70"/>
      <c r="C79" s="108"/>
      <c r="D79" s="47" t="str">
        <f>IF(ISBLANK(C79),"",VLOOKUP(MONTH(C79),'Paramètres de choix'!$D$7:$E$18,2,0))</f>
        <v/>
      </c>
      <c r="E79" s="72"/>
      <c r="F79" s="72"/>
      <c r="G79" s="72"/>
      <c r="H79" s="73"/>
      <c r="I79" s="73" t="str">
        <f t="shared" si="11"/>
        <v/>
      </c>
      <c r="J79" s="74"/>
      <c r="K79" s="137"/>
      <c r="L79" s="75"/>
      <c r="M79" s="137"/>
      <c r="N79" s="113"/>
      <c r="O79" s="77"/>
      <c r="P79" s="78"/>
      <c r="Q79" s="79"/>
      <c r="R79" s="80"/>
      <c r="S79" s="167"/>
      <c r="T79" s="81"/>
      <c r="U79" s="134"/>
      <c r="V79" s="117"/>
      <c r="W79" s="140">
        <f t="shared" si="12"/>
        <v>0</v>
      </c>
      <c r="X79" s="145">
        <f t="shared" si="13"/>
        <v>0</v>
      </c>
      <c r="Y79" s="149">
        <f t="shared" si="14"/>
        <v>0</v>
      </c>
      <c r="Z79" s="141" t="str">
        <f t="shared" si="15"/>
        <v/>
      </c>
      <c r="AA79" s="140">
        <f t="shared" si="16"/>
        <v>0</v>
      </c>
      <c r="AB79" s="141">
        <f t="shared" si="17"/>
        <v>0</v>
      </c>
      <c r="AC79" s="140">
        <f t="shared" si="18"/>
        <v>0</v>
      </c>
      <c r="AD79" s="141">
        <f t="shared" si="19"/>
        <v>0</v>
      </c>
      <c r="AE79" s="140">
        <f t="shared" si="20"/>
        <v>0</v>
      </c>
      <c r="AF79" s="141" t="str">
        <f t="shared" si="21"/>
        <v/>
      </c>
    </row>
    <row r="80" spans="1:32" s="23" customFormat="1" x14ac:dyDescent="0.25">
      <c r="A80" s="46">
        <v>76</v>
      </c>
      <c r="B80" s="70"/>
      <c r="C80" s="108"/>
      <c r="D80" s="47" t="str">
        <f>IF(ISBLANK(C80),"",VLOOKUP(MONTH(C80),'Paramètres de choix'!$D$7:$E$18,2,0))</f>
        <v/>
      </c>
      <c r="E80" s="72"/>
      <c r="F80" s="116"/>
      <c r="G80" s="72"/>
      <c r="H80" s="73"/>
      <c r="I80" s="73" t="str">
        <f t="shared" si="11"/>
        <v/>
      </c>
      <c r="J80" s="74"/>
      <c r="K80" s="137"/>
      <c r="L80" s="75"/>
      <c r="M80" s="137"/>
      <c r="N80" s="113"/>
      <c r="O80" s="77"/>
      <c r="P80" s="78"/>
      <c r="Q80" s="79"/>
      <c r="R80" s="80"/>
      <c r="S80" s="167"/>
      <c r="T80" s="81"/>
      <c r="U80" s="134"/>
      <c r="V80" s="117"/>
      <c r="W80" s="140">
        <f t="shared" si="12"/>
        <v>0</v>
      </c>
      <c r="X80" s="145">
        <f t="shared" si="13"/>
        <v>0</v>
      </c>
      <c r="Y80" s="149">
        <f t="shared" si="14"/>
        <v>0</v>
      </c>
      <c r="Z80" s="141" t="str">
        <f t="shared" si="15"/>
        <v/>
      </c>
      <c r="AA80" s="140">
        <f t="shared" si="16"/>
        <v>0</v>
      </c>
      <c r="AB80" s="141">
        <f t="shared" si="17"/>
        <v>0</v>
      </c>
      <c r="AC80" s="140">
        <f t="shared" si="18"/>
        <v>0</v>
      </c>
      <c r="AD80" s="141">
        <f t="shared" si="19"/>
        <v>0</v>
      </c>
      <c r="AE80" s="140">
        <f t="shared" si="20"/>
        <v>0</v>
      </c>
      <c r="AF80" s="141" t="str">
        <f t="shared" si="21"/>
        <v/>
      </c>
    </row>
    <row r="81" spans="1:32" s="23" customFormat="1" x14ac:dyDescent="0.25">
      <c r="A81" s="46">
        <v>77</v>
      </c>
      <c r="B81" s="70"/>
      <c r="C81" s="108"/>
      <c r="D81" s="47" t="str">
        <f>IF(ISBLANK(C81),"",VLOOKUP(MONTH(C81),'Paramètres de choix'!$D$7:$E$18,2,0))</f>
        <v/>
      </c>
      <c r="E81" s="72"/>
      <c r="F81" s="116"/>
      <c r="G81" s="72"/>
      <c r="H81" s="73"/>
      <c r="I81" s="73" t="str">
        <f t="shared" si="11"/>
        <v/>
      </c>
      <c r="J81" s="74"/>
      <c r="K81" s="137"/>
      <c r="L81" s="75"/>
      <c r="M81" s="137"/>
      <c r="N81" s="113"/>
      <c r="O81" s="77"/>
      <c r="P81" s="78"/>
      <c r="Q81" s="79"/>
      <c r="R81" s="80"/>
      <c r="S81" s="167"/>
      <c r="T81" s="81"/>
      <c r="U81" s="134"/>
      <c r="V81" s="117"/>
      <c r="W81" s="140">
        <f t="shared" si="12"/>
        <v>0</v>
      </c>
      <c r="X81" s="145">
        <f t="shared" si="13"/>
        <v>0</v>
      </c>
      <c r="Y81" s="149">
        <f t="shared" si="14"/>
        <v>0</v>
      </c>
      <c r="Z81" s="141" t="str">
        <f t="shared" si="15"/>
        <v/>
      </c>
      <c r="AA81" s="140">
        <f t="shared" si="16"/>
        <v>0</v>
      </c>
      <c r="AB81" s="141">
        <f t="shared" si="17"/>
        <v>0</v>
      </c>
      <c r="AC81" s="140">
        <f t="shared" si="18"/>
        <v>0</v>
      </c>
      <c r="AD81" s="141">
        <f t="shared" si="19"/>
        <v>0</v>
      </c>
      <c r="AE81" s="140">
        <f t="shared" si="20"/>
        <v>0</v>
      </c>
      <c r="AF81" s="141" t="str">
        <f t="shared" si="21"/>
        <v/>
      </c>
    </row>
    <row r="82" spans="1:32" s="23" customFormat="1" x14ac:dyDescent="0.25">
      <c r="A82" s="46">
        <v>78</v>
      </c>
      <c r="B82" s="70"/>
      <c r="C82" s="108"/>
      <c r="D82" s="47" t="str">
        <f>IF(ISBLANK(C82),"",VLOOKUP(MONTH(C82),'Paramètres de choix'!$D$7:$E$18,2,0))</f>
        <v/>
      </c>
      <c r="E82" s="72"/>
      <c r="F82" s="116"/>
      <c r="G82" s="72"/>
      <c r="H82" s="73"/>
      <c r="I82" s="73" t="str">
        <f t="shared" si="11"/>
        <v/>
      </c>
      <c r="J82" s="74"/>
      <c r="K82" s="137"/>
      <c r="L82" s="75"/>
      <c r="M82" s="137"/>
      <c r="N82" s="113"/>
      <c r="O82" s="77"/>
      <c r="P82" s="78"/>
      <c r="Q82" s="79"/>
      <c r="R82" s="80"/>
      <c r="S82" s="167"/>
      <c r="T82" s="81"/>
      <c r="U82" s="134"/>
      <c r="V82" s="117"/>
      <c r="W82" s="140">
        <f t="shared" si="12"/>
        <v>0</v>
      </c>
      <c r="X82" s="145">
        <f t="shared" si="13"/>
        <v>0</v>
      </c>
      <c r="Y82" s="149">
        <f t="shared" si="14"/>
        <v>0</v>
      </c>
      <c r="Z82" s="141" t="str">
        <f t="shared" si="15"/>
        <v/>
      </c>
      <c r="AA82" s="140">
        <f t="shared" si="16"/>
        <v>0</v>
      </c>
      <c r="AB82" s="141">
        <f t="shared" si="17"/>
        <v>0</v>
      </c>
      <c r="AC82" s="140">
        <f t="shared" si="18"/>
        <v>0</v>
      </c>
      <c r="AD82" s="141">
        <f t="shared" si="19"/>
        <v>0</v>
      </c>
      <c r="AE82" s="140">
        <f t="shared" si="20"/>
        <v>0</v>
      </c>
      <c r="AF82" s="141" t="str">
        <f t="shared" si="21"/>
        <v/>
      </c>
    </row>
    <row r="83" spans="1:32" s="23" customFormat="1" x14ac:dyDescent="0.25">
      <c r="A83" s="46">
        <v>79</v>
      </c>
      <c r="B83" s="70"/>
      <c r="C83" s="108"/>
      <c r="D83" s="47" t="str">
        <f>IF(ISBLANK(C83),"",VLOOKUP(MONTH(C83),'Paramètres de choix'!$D$7:$E$18,2,0))</f>
        <v/>
      </c>
      <c r="E83" s="72"/>
      <c r="F83" s="116"/>
      <c r="G83" s="72"/>
      <c r="H83" s="73"/>
      <c r="I83" s="73" t="str">
        <f t="shared" si="11"/>
        <v/>
      </c>
      <c r="J83" s="74"/>
      <c r="K83" s="137"/>
      <c r="L83" s="75"/>
      <c r="M83" s="137"/>
      <c r="N83" s="113"/>
      <c r="O83" s="77"/>
      <c r="P83" s="78"/>
      <c r="Q83" s="79"/>
      <c r="R83" s="80"/>
      <c r="S83" s="167"/>
      <c r="T83" s="81"/>
      <c r="U83" s="134"/>
      <c r="V83" s="117"/>
      <c r="W83" s="140">
        <f t="shared" si="12"/>
        <v>0</v>
      </c>
      <c r="X83" s="145">
        <f t="shared" si="13"/>
        <v>0</v>
      </c>
      <c r="Y83" s="149">
        <f t="shared" si="14"/>
        <v>0</v>
      </c>
      <c r="Z83" s="141" t="str">
        <f t="shared" si="15"/>
        <v/>
      </c>
      <c r="AA83" s="140">
        <f t="shared" si="16"/>
        <v>0</v>
      </c>
      <c r="AB83" s="141">
        <f t="shared" si="17"/>
        <v>0</v>
      </c>
      <c r="AC83" s="140">
        <f t="shared" si="18"/>
        <v>0</v>
      </c>
      <c r="AD83" s="141">
        <f t="shared" si="19"/>
        <v>0</v>
      </c>
      <c r="AE83" s="140">
        <f t="shared" si="20"/>
        <v>0</v>
      </c>
      <c r="AF83" s="141" t="str">
        <f t="shared" si="21"/>
        <v/>
      </c>
    </row>
    <row r="84" spans="1:32" s="23" customFormat="1" x14ac:dyDescent="0.25">
      <c r="A84" s="46">
        <v>80</v>
      </c>
      <c r="B84" s="70"/>
      <c r="C84" s="108"/>
      <c r="D84" s="47" t="str">
        <f>IF(ISBLANK(C84),"",VLOOKUP(MONTH(C84),'Paramètres de choix'!$D$7:$E$18,2,0))</f>
        <v/>
      </c>
      <c r="E84" s="72"/>
      <c r="F84" s="116"/>
      <c r="G84" s="72"/>
      <c r="H84" s="73"/>
      <c r="I84" s="73" t="str">
        <f t="shared" si="11"/>
        <v/>
      </c>
      <c r="J84" s="74"/>
      <c r="K84" s="137"/>
      <c r="L84" s="75"/>
      <c r="M84" s="137"/>
      <c r="N84" s="113"/>
      <c r="O84" s="77"/>
      <c r="P84" s="78"/>
      <c r="Q84" s="79"/>
      <c r="R84" s="80"/>
      <c r="S84" s="167"/>
      <c r="T84" s="81"/>
      <c r="U84" s="134"/>
      <c r="V84" s="117"/>
      <c r="W84" s="140">
        <f t="shared" si="12"/>
        <v>0</v>
      </c>
      <c r="X84" s="145">
        <f t="shared" si="13"/>
        <v>0</v>
      </c>
      <c r="Y84" s="149">
        <f t="shared" si="14"/>
        <v>0</v>
      </c>
      <c r="Z84" s="141" t="str">
        <f t="shared" si="15"/>
        <v/>
      </c>
      <c r="AA84" s="140">
        <f t="shared" si="16"/>
        <v>0</v>
      </c>
      <c r="AB84" s="141">
        <f t="shared" si="17"/>
        <v>0</v>
      </c>
      <c r="AC84" s="140">
        <f t="shared" si="18"/>
        <v>0</v>
      </c>
      <c r="AD84" s="141">
        <f t="shared" si="19"/>
        <v>0</v>
      </c>
      <c r="AE84" s="140">
        <f t="shared" si="20"/>
        <v>0</v>
      </c>
      <c r="AF84" s="141" t="str">
        <f t="shared" si="21"/>
        <v/>
      </c>
    </row>
    <row r="85" spans="1:32" s="23" customFormat="1" x14ac:dyDescent="0.25">
      <c r="A85" s="46">
        <v>81</v>
      </c>
      <c r="B85" s="70"/>
      <c r="C85" s="108"/>
      <c r="D85" s="47" t="str">
        <f>IF(ISBLANK(C85),"",VLOOKUP(MONTH(C85),'Paramètres de choix'!$D$7:$E$18,2,0))</f>
        <v/>
      </c>
      <c r="E85" s="72"/>
      <c r="F85" s="116"/>
      <c r="G85" s="72"/>
      <c r="H85" s="73"/>
      <c r="I85" s="73" t="str">
        <f t="shared" si="11"/>
        <v/>
      </c>
      <c r="J85" s="74"/>
      <c r="K85" s="137"/>
      <c r="L85" s="75"/>
      <c r="M85" s="137"/>
      <c r="N85" s="113"/>
      <c r="O85" s="77"/>
      <c r="P85" s="78"/>
      <c r="Q85" s="79"/>
      <c r="R85" s="80"/>
      <c r="S85" s="167"/>
      <c r="T85" s="81"/>
      <c r="U85" s="134"/>
      <c r="V85" s="117"/>
      <c r="W85" s="140">
        <f t="shared" si="12"/>
        <v>0</v>
      </c>
      <c r="X85" s="145">
        <f t="shared" si="13"/>
        <v>0</v>
      </c>
      <c r="Y85" s="149">
        <f t="shared" si="14"/>
        <v>0</v>
      </c>
      <c r="Z85" s="141" t="str">
        <f t="shared" si="15"/>
        <v/>
      </c>
      <c r="AA85" s="140">
        <f t="shared" si="16"/>
        <v>0</v>
      </c>
      <c r="AB85" s="141">
        <f t="shared" si="17"/>
        <v>0</v>
      </c>
      <c r="AC85" s="140">
        <f t="shared" si="18"/>
        <v>0</v>
      </c>
      <c r="AD85" s="141">
        <f t="shared" si="19"/>
        <v>0</v>
      </c>
      <c r="AE85" s="140">
        <f t="shared" si="20"/>
        <v>0</v>
      </c>
      <c r="AF85" s="141" t="str">
        <f t="shared" si="21"/>
        <v/>
      </c>
    </row>
    <row r="86" spans="1:32" s="23" customFormat="1" x14ac:dyDescent="0.25">
      <c r="A86" s="46">
        <v>82</v>
      </c>
      <c r="B86" s="70"/>
      <c r="C86" s="108"/>
      <c r="D86" s="47" t="str">
        <f>IF(ISBLANK(C86),"",VLOOKUP(MONTH(C86),'Paramètres de choix'!$D$7:$E$18,2,0))</f>
        <v/>
      </c>
      <c r="E86" s="72"/>
      <c r="F86" s="116"/>
      <c r="G86" s="72"/>
      <c r="H86" s="73"/>
      <c r="I86" s="73" t="str">
        <f t="shared" si="11"/>
        <v/>
      </c>
      <c r="J86" s="74"/>
      <c r="K86" s="137"/>
      <c r="L86" s="75"/>
      <c r="M86" s="137"/>
      <c r="N86" s="113"/>
      <c r="O86" s="77"/>
      <c r="P86" s="78"/>
      <c r="Q86" s="79"/>
      <c r="R86" s="80"/>
      <c r="S86" s="167"/>
      <c r="T86" s="81"/>
      <c r="U86" s="134"/>
      <c r="V86" s="117"/>
      <c r="W86" s="140">
        <f t="shared" si="12"/>
        <v>0</v>
      </c>
      <c r="X86" s="145">
        <f t="shared" si="13"/>
        <v>0</v>
      </c>
      <c r="Y86" s="149">
        <f t="shared" si="14"/>
        <v>0</v>
      </c>
      <c r="Z86" s="141" t="str">
        <f t="shared" si="15"/>
        <v/>
      </c>
      <c r="AA86" s="140">
        <f t="shared" si="16"/>
        <v>0</v>
      </c>
      <c r="AB86" s="141">
        <f t="shared" si="17"/>
        <v>0</v>
      </c>
      <c r="AC86" s="140">
        <f t="shared" si="18"/>
        <v>0</v>
      </c>
      <c r="AD86" s="141">
        <f t="shared" si="19"/>
        <v>0</v>
      </c>
      <c r="AE86" s="140">
        <f t="shared" si="20"/>
        <v>0</v>
      </c>
      <c r="AF86" s="141" t="str">
        <f t="shared" si="21"/>
        <v/>
      </c>
    </row>
    <row r="87" spans="1:32" s="23" customFormat="1" x14ac:dyDescent="0.25">
      <c r="A87" s="46">
        <v>83</v>
      </c>
      <c r="B87" s="70"/>
      <c r="C87" s="108"/>
      <c r="D87" s="47" t="str">
        <f>IF(ISBLANK(C87),"",VLOOKUP(MONTH(C87),'Paramètres de choix'!$D$7:$E$18,2,0))</f>
        <v/>
      </c>
      <c r="E87" s="72"/>
      <c r="F87" s="72"/>
      <c r="G87" s="72"/>
      <c r="H87" s="73"/>
      <c r="I87" s="73" t="str">
        <f t="shared" si="11"/>
        <v/>
      </c>
      <c r="J87" s="74"/>
      <c r="K87" s="137"/>
      <c r="L87" s="118"/>
      <c r="M87" s="137"/>
      <c r="N87" s="113"/>
      <c r="O87" s="77"/>
      <c r="P87" s="78"/>
      <c r="Q87" s="79"/>
      <c r="R87" s="80"/>
      <c r="S87" s="167"/>
      <c r="T87" s="81"/>
      <c r="U87" s="134"/>
      <c r="V87" s="82"/>
      <c r="W87" s="140">
        <f t="shared" si="12"/>
        <v>0</v>
      </c>
      <c r="X87" s="145">
        <f t="shared" si="13"/>
        <v>0</v>
      </c>
      <c r="Y87" s="149">
        <f t="shared" si="14"/>
        <v>0</v>
      </c>
      <c r="Z87" s="141" t="str">
        <f t="shared" si="15"/>
        <v/>
      </c>
      <c r="AA87" s="140">
        <f t="shared" si="16"/>
        <v>0</v>
      </c>
      <c r="AB87" s="141">
        <f t="shared" si="17"/>
        <v>0</v>
      </c>
      <c r="AC87" s="140">
        <f t="shared" si="18"/>
        <v>0</v>
      </c>
      <c r="AD87" s="141">
        <f t="shared" si="19"/>
        <v>0</v>
      </c>
      <c r="AE87" s="140">
        <f t="shared" si="20"/>
        <v>0</v>
      </c>
      <c r="AF87" s="141" t="str">
        <f t="shared" si="21"/>
        <v/>
      </c>
    </row>
    <row r="88" spans="1:32" s="23" customFormat="1" x14ac:dyDescent="0.25">
      <c r="A88" s="46">
        <v>84</v>
      </c>
      <c r="B88" s="70"/>
      <c r="C88" s="108"/>
      <c r="D88" s="47" t="str">
        <f>IF(ISBLANK(C88),"",VLOOKUP(MONTH(C88),'Paramètres de choix'!$D$7:$E$18,2,0))</f>
        <v/>
      </c>
      <c r="E88" s="72"/>
      <c r="F88" s="72"/>
      <c r="G88" s="72"/>
      <c r="H88" s="73"/>
      <c r="I88" s="73" t="str">
        <f t="shared" si="11"/>
        <v/>
      </c>
      <c r="J88" s="74"/>
      <c r="K88" s="137"/>
      <c r="L88" s="75"/>
      <c r="M88" s="137"/>
      <c r="N88" s="113"/>
      <c r="O88" s="77"/>
      <c r="P88" s="78"/>
      <c r="Q88" s="79"/>
      <c r="R88" s="80"/>
      <c r="S88" s="167"/>
      <c r="T88" s="81"/>
      <c r="U88" s="134"/>
      <c r="V88" s="117"/>
      <c r="W88" s="140">
        <f t="shared" si="12"/>
        <v>0</v>
      </c>
      <c r="X88" s="145">
        <f t="shared" si="13"/>
        <v>0</v>
      </c>
      <c r="Y88" s="149">
        <f t="shared" si="14"/>
        <v>0</v>
      </c>
      <c r="Z88" s="141" t="str">
        <f t="shared" si="15"/>
        <v/>
      </c>
      <c r="AA88" s="140">
        <f t="shared" si="16"/>
        <v>0</v>
      </c>
      <c r="AB88" s="141">
        <f t="shared" si="17"/>
        <v>0</v>
      </c>
      <c r="AC88" s="140">
        <f t="shared" si="18"/>
        <v>0</v>
      </c>
      <c r="AD88" s="141">
        <f t="shared" si="19"/>
        <v>0</v>
      </c>
      <c r="AE88" s="140">
        <f t="shared" si="20"/>
        <v>0</v>
      </c>
      <c r="AF88" s="141" t="str">
        <f t="shared" si="21"/>
        <v/>
      </c>
    </row>
    <row r="89" spans="1:32" s="23" customFormat="1" x14ac:dyDescent="0.25">
      <c r="A89" s="46">
        <v>85</v>
      </c>
      <c r="B89" s="70"/>
      <c r="C89" s="108"/>
      <c r="D89" s="47" t="str">
        <f>IF(ISBLANK(C89),"",VLOOKUP(MONTH(C89),'Paramètres de choix'!$D$7:$E$18,2,0))</f>
        <v/>
      </c>
      <c r="E89" s="72"/>
      <c r="F89" s="72"/>
      <c r="G89" s="72"/>
      <c r="H89" s="73"/>
      <c r="I89" s="73" t="str">
        <f t="shared" si="11"/>
        <v/>
      </c>
      <c r="J89" s="74"/>
      <c r="K89" s="137"/>
      <c r="L89" s="75"/>
      <c r="M89" s="137"/>
      <c r="N89" s="113"/>
      <c r="O89" s="77"/>
      <c r="P89" s="78"/>
      <c r="Q89" s="79"/>
      <c r="R89" s="80"/>
      <c r="S89" s="167"/>
      <c r="T89" s="81"/>
      <c r="U89" s="134"/>
      <c r="V89" s="117"/>
      <c r="W89" s="140">
        <f t="shared" si="12"/>
        <v>0</v>
      </c>
      <c r="X89" s="145">
        <f t="shared" si="13"/>
        <v>0</v>
      </c>
      <c r="Y89" s="149">
        <f t="shared" si="14"/>
        <v>0</v>
      </c>
      <c r="Z89" s="141" t="str">
        <f t="shared" si="15"/>
        <v/>
      </c>
      <c r="AA89" s="140">
        <f t="shared" si="16"/>
        <v>0</v>
      </c>
      <c r="AB89" s="141">
        <f t="shared" si="17"/>
        <v>0</v>
      </c>
      <c r="AC89" s="140">
        <f t="shared" si="18"/>
        <v>0</v>
      </c>
      <c r="AD89" s="141">
        <f t="shared" si="19"/>
        <v>0</v>
      </c>
      <c r="AE89" s="140">
        <f t="shared" si="20"/>
        <v>0</v>
      </c>
      <c r="AF89" s="141" t="str">
        <f t="shared" si="21"/>
        <v/>
      </c>
    </row>
    <row r="90" spans="1:32" s="23" customFormat="1" x14ac:dyDescent="0.25">
      <c r="A90" s="46">
        <v>86</v>
      </c>
      <c r="B90" s="70"/>
      <c r="C90" s="108"/>
      <c r="D90" s="47" t="str">
        <f>IF(ISBLANK(C90),"",VLOOKUP(MONTH(C90),'Paramètres de choix'!$D$7:$E$18,2,0))</f>
        <v/>
      </c>
      <c r="E90" s="72"/>
      <c r="F90" s="72"/>
      <c r="G90" s="72"/>
      <c r="H90" s="73"/>
      <c r="I90" s="73" t="str">
        <f t="shared" si="11"/>
        <v/>
      </c>
      <c r="J90" s="74"/>
      <c r="K90" s="137"/>
      <c r="L90" s="75"/>
      <c r="M90" s="137"/>
      <c r="N90" s="113"/>
      <c r="O90" s="77"/>
      <c r="P90" s="78"/>
      <c r="Q90" s="79"/>
      <c r="R90" s="80"/>
      <c r="S90" s="167"/>
      <c r="T90" s="81"/>
      <c r="U90" s="134"/>
      <c r="V90" s="117"/>
      <c r="W90" s="140">
        <f t="shared" si="12"/>
        <v>0</v>
      </c>
      <c r="X90" s="145">
        <f t="shared" si="13"/>
        <v>0</v>
      </c>
      <c r="Y90" s="149">
        <f t="shared" si="14"/>
        <v>0</v>
      </c>
      <c r="Z90" s="141" t="str">
        <f t="shared" si="15"/>
        <v/>
      </c>
      <c r="AA90" s="140">
        <f t="shared" si="16"/>
        <v>0</v>
      </c>
      <c r="AB90" s="141">
        <f t="shared" si="17"/>
        <v>0</v>
      </c>
      <c r="AC90" s="140">
        <f t="shared" si="18"/>
        <v>0</v>
      </c>
      <c r="AD90" s="141">
        <f t="shared" si="19"/>
        <v>0</v>
      </c>
      <c r="AE90" s="140">
        <f t="shared" si="20"/>
        <v>0</v>
      </c>
      <c r="AF90" s="141" t="str">
        <f t="shared" si="21"/>
        <v/>
      </c>
    </row>
    <row r="91" spans="1:32" s="23" customFormat="1" x14ac:dyDescent="0.25">
      <c r="A91" s="46">
        <v>87</v>
      </c>
      <c r="B91" s="70"/>
      <c r="C91" s="108"/>
      <c r="D91" s="47" t="str">
        <f>IF(ISBLANK(C91),"",VLOOKUP(MONTH(C91),'Paramètres de choix'!$D$7:$E$18,2,0))</f>
        <v/>
      </c>
      <c r="E91" s="72"/>
      <c r="F91" s="72"/>
      <c r="G91" s="72"/>
      <c r="H91" s="73"/>
      <c r="I91" s="73" t="str">
        <f t="shared" si="11"/>
        <v/>
      </c>
      <c r="J91" s="74"/>
      <c r="K91" s="137"/>
      <c r="L91" s="75"/>
      <c r="M91" s="137"/>
      <c r="N91" s="113"/>
      <c r="O91" s="77"/>
      <c r="P91" s="78"/>
      <c r="Q91" s="79"/>
      <c r="R91" s="80"/>
      <c r="S91" s="167"/>
      <c r="T91" s="81"/>
      <c r="U91" s="134"/>
      <c r="V91" s="117"/>
      <c r="W91" s="140">
        <f t="shared" si="12"/>
        <v>0</v>
      </c>
      <c r="X91" s="145">
        <f t="shared" si="13"/>
        <v>0</v>
      </c>
      <c r="Y91" s="149">
        <f t="shared" si="14"/>
        <v>0</v>
      </c>
      <c r="Z91" s="141" t="str">
        <f t="shared" si="15"/>
        <v/>
      </c>
      <c r="AA91" s="140">
        <f t="shared" si="16"/>
        <v>0</v>
      </c>
      <c r="AB91" s="141">
        <f t="shared" si="17"/>
        <v>0</v>
      </c>
      <c r="AC91" s="140">
        <f t="shared" si="18"/>
        <v>0</v>
      </c>
      <c r="AD91" s="141">
        <f t="shared" si="19"/>
        <v>0</v>
      </c>
      <c r="AE91" s="140">
        <f t="shared" si="20"/>
        <v>0</v>
      </c>
      <c r="AF91" s="141" t="str">
        <f t="shared" si="21"/>
        <v/>
      </c>
    </row>
    <row r="92" spans="1:32" s="23" customFormat="1" x14ac:dyDescent="0.25">
      <c r="A92" s="46">
        <v>88</v>
      </c>
      <c r="B92" s="70"/>
      <c r="C92" s="108"/>
      <c r="D92" s="47" t="str">
        <f>IF(ISBLANK(C92),"",VLOOKUP(MONTH(C92),'Paramètres de choix'!$D$7:$E$18,2,0))</f>
        <v/>
      </c>
      <c r="E92" s="72"/>
      <c r="F92" s="72"/>
      <c r="G92" s="72"/>
      <c r="H92" s="73"/>
      <c r="I92" s="73" t="str">
        <f t="shared" si="11"/>
        <v/>
      </c>
      <c r="J92" s="74"/>
      <c r="K92" s="137"/>
      <c r="L92" s="75"/>
      <c r="M92" s="137"/>
      <c r="N92" s="119"/>
      <c r="O92" s="77"/>
      <c r="P92" s="78"/>
      <c r="Q92" s="79"/>
      <c r="R92" s="80"/>
      <c r="S92" s="167"/>
      <c r="T92" s="81"/>
      <c r="U92" s="134"/>
      <c r="V92" s="117"/>
      <c r="W92" s="140">
        <f t="shared" si="12"/>
        <v>0</v>
      </c>
      <c r="X92" s="145">
        <f t="shared" si="13"/>
        <v>0</v>
      </c>
      <c r="Y92" s="149">
        <f t="shared" si="14"/>
        <v>0</v>
      </c>
      <c r="Z92" s="141" t="str">
        <f t="shared" si="15"/>
        <v/>
      </c>
      <c r="AA92" s="140">
        <f t="shared" si="16"/>
        <v>0</v>
      </c>
      <c r="AB92" s="141">
        <f t="shared" si="17"/>
        <v>0</v>
      </c>
      <c r="AC92" s="140">
        <f t="shared" si="18"/>
        <v>0</v>
      </c>
      <c r="AD92" s="141">
        <f t="shared" si="19"/>
        <v>0</v>
      </c>
      <c r="AE92" s="140">
        <f t="shared" si="20"/>
        <v>0</v>
      </c>
      <c r="AF92" s="141" t="str">
        <f t="shared" si="21"/>
        <v/>
      </c>
    </row>
    <row r="93" spans="1:32" s="23" customFormat="1" x14ac:dyDescent="0.25">
      <c r="A93" s="46">
        <v>89</v>
      </c>
      <c r="B93" s="70"/>
      <c r="C93" s="108"/>
      <c r="D93" s="47" t="str">
        <f>IF(ISBLANK(C93),"",VLOOKUP(MONTH(C93),'Paramètres de choix'!$D$7:$E$18,2,0))</f>
        <v/>
      </c>
      <c r="E93" s="72"/>
      <c r="F93" s="72"/>
      <c r="G93" s="72"/>
      <c r="H93" s="73"/>
      <c r="I93" s="73" t="str">
        <f t="shared" si="11"/>
        <v/>
      </c>
      <c r="J93" s="74"/>
      <c r="K93" s="137"/>
      <c r="L93" s="75"/>
      <c r="M93" s="137"/>
      <c r="N93" s="113"/>
      <c r="O93" s="77"/>
      <c r="P93" s="78"/>
      <c r="Q93" s="79"/>
      <c r="R93" s="80"/>
      <c r="S93" s="167"/>
      <c r="T93" s="81"/>
      <c r="U93" s="134"/>
      <c r="V93" s="117"/>
      <c r="W93" s="140">
        <f t="shared" si="12"/>
        <v>0</v>
      </c>
      <c r="X93" s="145">
        <f t="shared" si="13"/>
        <v>0</v>
      </c>
      <c r="Y93" s="149">
        <f t="shared" si="14"/>
        <v>0</v>
      </c>
      <c r="Z93" s="141" t="str">
        <f t="shared" si="15"/>
        <v/>
      </c>
      <c r="AA93" s="140">
        <f t="shared" si="16"/>
        <v>0</v>
      </c>
      <c r="AB93" s="141">
        <f t="shared" si="17"/>
        <v>0</v>
      </c>
      <c r="AC93" s="140">
        <f t="shared" si="18"/>
        <v>0</v>
      </c>
      <c r="AD93" s="141">
        <f t="shared" si="19"/>
        <v>0</v>
      </c>
      <c r="AE93" s="140">
        <f t="shared" si="20"/>
        <v>0</v>
      </c>
      <c r="AF93" s="141" t="str">
        <f t="shared" si="21"/>
        <v/>
      </c>
    </row>
    <row r="94" spans="1:32" s="23" customFormat="1" x14ac:dyDescent="0.25">
      <c r="A94" s="46">
        <v>90</v>
      </c>
      <c r="B94" s="70"/>
      <c r="C94" s="108"/>
      <c r="D94" s="47" t="str">
        <f>IF(ISBLANK(C94),"",VLOOKUP(MONTH(C94),'Paramètres de choix'!$D$7:$E$18,2,0))</f>
        <v/>
      </c>
      <c r="E94" s="72"/>
      <c r="F94" s="72"/>
      <c r="G94" s="72"/>
      <c r="H94" s="73"/>
      <c r="I94" s="73" t="str">
        <f t="shared" si="11"/>
        <v/>
      </c>
      <c r="J94" s="74"/>
      <c r="K94" s="137"/>
      <c r="L94" s="75"/>
      <c r="M94" s="137"/>
      <c r="N94" s="119"/>
      <c r="O94" s="77"/>
      <c r="P94" s="78"/>
      <c r="Q94" s="79"/>
      <c r="R94" s="80"/>
      <c r="S94" s="167"/>
      <c r="T94" s="81"/>
      <c r="U94" s="134"/>
      <c r="V94" s="117"/>
      <c r="W94" s="140">
        <f t="shared" si="12"/>
        <v>0</v>
      </c>
      <c r="X94" s="145">
        <f t="shared" si="13"/>
        <v>0</v>
      </c>
      <c r="Y94" s="149">
        <f t="shared" si="14"/>
        <v>0</v>
      </c>
      <c r="Z94" s="141" t="str">
        <f t="shared" si="15"/>
        <v/>
      </c>
      <c r="AA94" s="140">
        <f t="shared" si="16"/>
        <v>0</v>
      </c>
      <c r="AB94" s="141">
        <f t="shared" si="17"/>
        <v>0</v>
      </c>
      <c r="AC94" s="140">
        <f t="shared" si="18"/>
        <v>0</v>
      </c>
      <c r="AD94" s="141">
        <f t="shared" si="19"/>
        <v>0</v>
      </c>
      <c r="AE94" s="140">
        <f t="shared" si="20"/>
        <v>0</v>
      </c>
      <c r="AF94" s="141" t="str">
        <f t="shared" si="21"/>
        <v/>
      </c>
    </row>
    <row r="95" spans="1:32" s="23" customFormat="1" x14ac:dyDescent="0.25">
      <c r="A95" s="46">
        <v>91</v>
      </c>
      <c r="B95" s="70"/>
      <c r="C95" s="108"/>
      <c r="D95" s="47" t="str">
        <f>IF(ISBLANK(C95),"",VLOOKUP(MONTH(C95),'Paramètres de choix'!$D$7:$E$18,2,0))</f>
        <v/>
      </c>
      <c r="E95" s="72"/>
      <c r="F95" s="72"/>
      <c r="G95" s="72"/>
      <c r="H95" s="73"/>
      <c r="I95" s="73" t="str">
        <f t="shared" si="11"/>
        <v/>
      </c>
      <c r="J95" s="74"/>
      <c r="K95" s="137"/>
      <c r="L95" s="75"/>
      <c r="M95" s="137"/>
      <c r="N95" s="113"/>
      <c r="O95" s="77"/>
      <c r="P95" s="78"/>
      <c r="Q95" s="79"/>
      <c r="R95" s="80"/>
      <c r="S95" s="167"/>
      <c r="T95" s="81"/>
      <c r="U95" s="134"/>
      <c r="V95" s="117"/>
      <c r="W95" s="140">
        <f t="shared" si="12"/>
        <v>0</v>
      </c>
      <c r="X95" s="145">
        <f t="shared" si="13"/>
        <v>0</v>
      </c>
      <c r="Y95" s="149">
        <f t="shared" si="14"/>
        <v>0</v>
      </c>
      <c r="Z95" s="141" t="str">
        <f t="shared" si="15"/>
        <v/>
      </c>
      <c r="AA95" s="140">
        <f t="shared" si="16"/>
        <v>0</v>
      </c>
      <c r="AB95" s="141">
        <f t="shared" si="17"/>
        <v>0</v>
      </c>
      <c r="AC95" s="140">
        <f t="shared" si="18"/>
        <v>0</v>
      </c>
      <c r="AD95" s="141">
        <f t="shared" si="19"/>
        <v>0</v>
      </c>
      <c r="AE95" s="140">
        <f t="shared" si="20"/>
        <v>0</v>
      </c>
      <c r="AF95" s="141" t="str">
        <f t="shared" si="21"/>
        <v/>
      </c>
    </row>
    <row r="96" spans="1:32" s="23" customFormat="1" x14ac:dyDescent="0.25">
      <c r="A96" s="46">
        <v>92</v>
      </c>
      <c r="B96" s="70"/>
      <c r="C96" s="108"/>
      <c r="D96" s="47" t="str">
        <f>IF(ISBLANK(C96),"",VLOOKUP(MONTH(C96),'Paramètres de choix'!$D$7:$E$18,2,0))</f>
        <v/>
      </c>
      <c r="E96" s="72"/>
      <c r="F96" s="72"/>
      <c r="G96" s="72"/>
      <c r="H96" s="73"/>
      <c r="I96" s="73" t="str">
        <f t="shared" si="11"/>
        <v/>
      </c>
      <c r="J96" s="74"/>
      <c r="K96" s="137"/>
      <c r="L96" s="75"/>
      <c r="M96" s="137"/>
      <c r="N96" s="119"/>
      <c r="O96" s="77"/>
      <c r="P96" s="78"/>
      <c r="Q96" s="79"/>
      <c r="R96" s="80"/>
      <c r="S96" s="167"/>
      <c r="T96" s="81"/>
      <c r="U96" s="134"/>
      <c r="V96" s="117"/>
      <c r="W96" s="140">
        <f t="shared" si="12"/>
        <v>0</v>
      </c>
      <c r="X96" s="145">
        <f t="shared" si="13"/>
        <v>0</v>
      </c>
      <c r="Y96" s="149">
        <f t="shared" si="14"/>
        <v>0</v>
      </c>
      <c r="Z96" s="141" t="str">
        <f t="shared" si="15"/>
        <v/>
      </c>
      <c r="AA96" s="140">
        <f t="shared" si="16"/>
        <v>0</v>
      </c>
      <c r="AB96" s="141">
        <f t="shared" si="17"/>
        <v>0</v>
      </c>
      <c r="AC96" s="140">
        <f t="shared" si="18"/>
        <v>0</v>
      </c>
      <c r="AD96" s="141">
        <f t="shared" si="19"/>
        <v>0</v>
      </c>
      <c r="AE96" s="140">
        <f t="shared" si="20"/>
        <v>0</v>
      </c>
      <c r="AF96" s="141" t="str">
        <f t="shared" si="21"/>
        <v/>
      </c>
    </row>
    <row r="97" spans="1:32" s="23" customFormat="1" x14ac:dyDescent="0.25">
      <c r="A97" s="46">
        <v>93</v>
      </c>
      <c r="B97" s="70"/>
      <c r="C97" s="108"/>
      <c r="D97" s="47" t="str">
        <f>IF(ISBLANK(C97),"",VLOOKUP(MONTH(C97),'Paramètres de choix'!$D$7:$E$18,2,0))</f>
        <v/>
      </c>
      <c r="E97" s="72"/>
      <c r="F97" s="72"/>
      <c r="G97" s="72"/>
      <c r="H97" s="73"/>
      <c r="I97" s="73" t="str">
        <f t="shared" si="11"/>
        <v/>
      </c>
      <c r="J97" s="74"/>
      <c r="K97" s="137"/>
      <c r="L97" s="75"/>
      <c r="M97" s="137"/>
      <c r="N97" s="113"/>
      <c r="O97" s="77"/>
      <c r="P97" s="78"/>
      <c r="Q97" s="79"/>
      <c r="R97" s="80"/>
      <c r="S97" s="167"/>
      <c r="T97" s="81"/>
      <c r="U97" s="134"/>
      <c r="V97" s="117"/>
      <c r="W97" s="140">
        <f t="shared" si="12"/>
        <v>0</v>
      </c>
      <c r="X97" s="145">
        <f t="shared" si="13"/>
        <v>0</v>
      </c>
      <c r="Y97" s="149">
        <f t="shared" si="14"/>
        <v>0</v>
      </c>
      <c r="Z97" s="141" t="str">
        <f t="shared" si="15"/>
        <v/>
      </c>
      <c r="AA97" s="140">
        <f t="shared" si="16"/>
        <v>0</v>
      </c>
      <c r="AB97" s="141">
        <f t="shared" si="17"/>
        <v>0</v>
      </c>
      <c r="AC97" s="140">
        <f t="shared" si="18"/>
        <v>0</v>
      </c>
      <c r="AD97" s="141">
        <f t="shared" si="19"/>
        <v>0</v>
      </c>
      <c r="AE97" s="140">
        <f t="shared" si="20"/>
        <v>0</v>
      </c>
      <c r="AF97" s="141" t="str">
        <f t="shared" si="21"/>
        <v/>
      </c>
    </row>
    <row r="98" spans="1:32" s="23" customFormat="1" x14ac:dyDescent="0.25">
      <c r="A98" s="46">
        <v>94</v>
      </c>
      <c r="B98" s="70"/>
      <c r="C98" s="108"/>
      <c r="D98" s="47" t="str">
        <f>IF(ISBLANK(C98),"",VLOOKUP(MONTH(C98),'Paramètres de choix'!$D$7:$E$18,2,0))</f>
        <v/>
      </c>
      <c r="E98" s="72"/>
      <c r="F98" s="72"/>
      <c r="G98" s="72"/>
      <c r="H98" s="73"/>
      <c r="I98" s="73" t="str">
        <f t="shared" si="11"/>
        <v/>
      </c>
      <c r="J98" s="74"/>
      <c r="K98" s="137"/>
      <c r="L98" s="75"/>
      <c r="M98" s="137"/>
      <c r="N98" s="113"/>
      <c r="O98" s="77"/>
      <c r="P98" s="78"/>
      <c r="Q98" s="79"/>
      <c r="R98" s="80"/>
      <c r="S98" s="167"/>
      <c r="T98" s="81"/>
      <c r="U98" s="134"/>
      <c r="V98" s="117"/>
      <c r="W98" s="140">
        <f t="shared" si="12"/>
        <v>0</v>
      </c>
      <c r="X98" s="145">
        <f t="shared" si="13"/>
        <v>0</v>
      </c>
      <c r="Y98" s="149">
        <f t="shared" si="14"/>
        <v>0</v>
      </c>
      <c r="Z98" s="141" t="str">
        <f t="shared" si="15"/>
        <v/>
      </c>
      <c r="AA98" s="140">
        <f t="shared" si="16"/>
        <v>0</v>
      </c>
      <c r="AB98" s="141">
        <f t="shared" si="17"/>
        <v>0</v>
      </c>
      <c r="AC98" s="140">
        <f t="shared" si="18"/>
        <v>0</v>
      </c>
      <c r="AD98" s="141">
        <f t="shared" si="19"/>
        <v>0</v>
      </c>
      <c r="AE98" s="140">
        <f t="shared" si="20"/>
        <v>0</v>
      </c>
      <c r="AF98" s="141" t="str">
        <f t="shared" si="21"/>
        <v/>
      </c>
    </row>
    <row r="99" spans="1:32" s="23" customFormat="1" x14ac:dyDescent="0.25">
      <c r="A99" s="46">
        <v>95</v>
      </c>
      <c r="B99" s="70"/>
      <c r="C99" s="108"/>
      <c r="D99" s="47" t="str">
        <f>IF(ISBLANK(C99),"",VLOOKUP(MONTH(C99),'Paramètres de choix'!$D$7:$E$18,2,0))</f>
        <v/>
      </c>
      <c r="E99" s="72"/>
      <c r="F99" s="72"/>
      <c r="G99" s="72"/>
      <c r="H99" s="73"/>
      <c r="I99" s="73" t="str">
        <f t="shared" si="11"/>
        <v/>
      </c>
      <c r="J99" s="74"/>
      <c r="K99" s="137"/>
      <c r="L99" s="75"/>
      <c r="M99" s="137"/>
      <c r="N99" s="119"/>
      <c r="O99" s="77"/>
      <c r="P99" s="78"/>
      <c r="Q99" s="79"/>
      <c r="R99" s="80"/>
      <c r="S99" s="167"/>
      <c r="T99" s="81"/>
      <c r="U99" s="134"/>
      <c r="V99" s="117"/>
      <c r="W99" s="140">
        <f t="shared" si="12"/>
        <v>0</v>
      </c>
      <c r="X99" s="145">
        <f t="shared" si="13"/>
        <v>0</v>
      </c>
      <c r="Y99" s="149">
        <f t="shared" si="14"/>
        <v>0</v>
      </c>
      <c r="Z99" s="141" t="str">
        <f t="shared" si="15"/>
        <v/>
      </c>
      <c r="AA99" s="140">
        <f t="shared" si="16"/>
        <v>0</v>
      </c>
      <c r="AB99" s="141">
        <f t="shared" si="17"/>
        <v>0</v>
      </c>
      <c r="AC99" s="140">
        <f t="shared" si="18"/>
        <v>0</v>
      </c>
      <c r="AD99" s="141">
        <f t="shared" si="19"/>
        <v>0</v>
      </c>
      <c r="AE99" s="140">
        <f t="shared" si="20"/>
        <v>0</v>
      </c>
      <c r="AF99" s="141" t="str">
        <f t="shared" si="21"/>
        <v/>
      </c>
    </row>
    <row r="100" spans="1:32" s="23" customFormat="1" x14ac:dyDescent="0.25">
      <c r="A100" s="46">
        <v>96</v>
      </c>
      <c r="B100" s="87"/>
      <c r="C100" s="88"/>
      <c r="D100" s="47" t="str">
        <f>IF(ISBLANK(C100),"",VLOOKUP(MONTH(C100),'Paramètres de choix'!$D$7:$E$18,2,0))</f>
        <v/>
      </c>
      <c r="E100" s="83"/>
      <c r="F100" s="83"/>
      <c r="G100" s="83"/>
      <c r="H100" s="214"/>
      <c r="I100" s="73" t="str">
        <f t="shared" si="11"/>
        <v/>
      </c>
      <c r="J100" s="90"/>
      <c r="K100" s="138"/>
      <c r="L100" s="91"/>
      <c r="M100" s="138"/>
      <c r="N100" s="100"/>
      <c r="O100" s="111"/>
      <c r="P100" s="94"/>
      <c r="Q100" s="95"/>
      <c r="R100" s="96"/>
      <c r="S100" s="168"/>
      <c r="T100" s="97"/>
      <c r="U100" s="135"/>
      <c r="V100" s="120"/>
      <c r="W100" s="140">
        <f t="shared" si="12"/>
        <v>0</v>
      </c>
      <c r="X100" s="145">
        <f t="shared" si="13"/>
        <v>0</v>
      </c>
      <c r="Y100" s="149">
        <f t="shared" si="14"/>
        <v>0</v>
      </c>
      <c r="Z100" s="141" t="str">
        <f t="shared" si="15"/>
        <v/>
      </c>
      <c r="AA100" s="140">
        <f t="shared" si="16"/>
        <v>0</v>
      </c>
      <c r="AB100" s="141">
        <f t="shared" si="17"/>
        <v>0</v>
      </c>
      <c r="AC100" s="140">
        <f t="shared" si="18"/>
        <v>0</v>
      </c>
      <c r="AD100" s="141">
        <f t="shared" si="19"/>
        <v>0</v>
      </c>
      <c r="AE100" s="140">
        <f t="shared" si="20"/>
        <v>0</v>
      </c>
      <c r="AF100" s="141" t="str">
        <f t="shared" si="21"/>
        <v/>
      </c>
    </row>
    <row r="101" spans="1:32" s="23" customFormat="1" x14ac:dyDescent="0.25">
      <c r="A101" s="46">
        <v>97</v>
      </c>
      <c r="B101" s="87"/>
      <c r="C101" s="88"/>
      <c r="D101" s="47" t="str">
        <f>IF(ISBLANK(C101),"",VLOOKUP(MONTH(C101),'Paramètres de choix'!$D$7:$E$18,2,0))</f>
        <v/>
      </c>
      <c r="E101" s="83"/>
      <c r="F101" s="83"/>
      <c r="G101" s="83"/>
      <c r="H101" s="214"/>
      <c r="I101" s="73" t="str">
        <f t="shared" si="11"/>
        <v/>
      </c>
      <c r="J101" s="90"/>
      <c r="K101" s="138"/>
      <c r="L101" s="91"/>
      <c r="M101" s="138"/>
      <c r="N101" s="100"/>
      <c r="O101" s="111"/>
      <c r="P101" s="94"/>
      <c r="Q101" s="95"/>
      <c r="R101" s="96"/>
      <c r="S101" s="168"/>
      <c r="T101" s="97"/>
      <c r="U101" s="135"/>
      <c r="V101" s="120"/>
      <c r="W101" s="140">
        <f t="shared" si="12"/>
        <v>0</v>
      </c>
      <c r="X101" s="145">
        <f t="shared" si="13"/>
        <v>0</v>
      </c>
      <c r="Y101" s="149">
        <f t="shared" si="14"/>
        <v>0</v>
      </c>
      <c r="Z101" s="141" t="str">
        <f t="shared" si="15"/>
        <v/>
      </c>
      <c r="AA101" s="140">
        <f t="shared" si="16"/>
        <v>0</v>
      </c>
      <c r="AB101" s="141">
        <f t="shared" si="17"/>
        <v>0</v>
      </c>
      <c r="AC101" s="140">
        <f t="shared" si="18"/>
        <v>0</v>
      </c>
      <c r="AD101" s="141">
        <f t="shared" si="19"/>
        <v>0</v>
      </c>
      <c r="AE101" s="140">
        <f t="shared" si="20"/>
        <v>0</v>
      </c>
      <c r="AF101" s="141" t="str">
        <f t="shared" si="21"/>
        <v/>
      </c>
    </row>
    <row r="102" spans="1:32" s="23" customFormat="1" x14ac:dyDescent="0.25">
      <c r="A102" s="46">
        <v>98</v>
      </c>
      <c r="B102" s="87"/>
      <c r="C102" s="88"/>
      <c r="D102" s="47" t="str">
        <f>IF(ISBLANK(C102),"",VLOOKUP(MONTH(C102),'Paramètres de choix'!$D$7:$E$18,2,0))</f>
        <v/>
      </c>
      <c r="E102" s="83"/>
      <c r="F102" s="83"/>
      <c r="G102" s="83"/>
      <c r="H102" s="214"/>
      <c r="I102" s="73" t="str">
        <f t="shared" si="11"/>
        <v/>
      </c>
      <c r="J102" s="90"/>
      <c r="K102" s="138"/>
      <c r="L102" s="91"/>
      <c r="M102" s="138"/>
      <c r="N102" s="110"/>
      <c r="O102" s="111"/>
      <c r="P102" s="94"/>
      <c r="Q102" s="95"/>
      <c r="R102" s="96"/>
      <c r="S102" s="168"/>
      <c r="T102" s="97"/>
      <c r="U102" s="135"/>
      <c r="V102" s="120"/>
      <c r="W102" s="140">
        <f t="shared" si="12"/>
        <v>0</v>
      </c>
      <c r="X102" s="145">
        <f t="shared" si="13"/>
        <v>0</v>
      </c>
      <c r="Y102" s="149">
        <f t="shared" si="14"/>
        <v>0</v>
      </c>
      <c r="Z102" s="141" t="str">
        <f t="shared" si="15"/>
        <v/>
      </c>
      <c r="AA102" s="140">
        <f t="shared" si="16"/>
        <v>0</v>
      </c>
      <c r="AB102" s="141">
        <f t="shared" si="17"/>
        <v>0</v>
      </c>
      <c r="AC102" s="140">
        <f t="shared" si="18"/>
        <v>0</v>
      </c>
      <c r="AD102" s="141">
        <f t="shared" si="19"/>
        <v>0</v>
      </c>
      <c r="AE102" s="140">
        <f t="shared" si="20"/>
        <v>0</v>
      </c>
      <c r="AF102" s="141" t="str">
        <f t="shared" si="21"/>
        <v/>
      </c>
    </row>
    <row r="103" spans="1:32" s="23" customFormat="1" x14ac:dyDescent="0.25">
      <c r="A103" s="46">
        <v>99</v>
      </c>
      <c r="B103" s="87"/>
      <c r="C103" s="88"/>
      <c r="D103" s="47" t="str">
        <f>IF(ISBLANK(C103),"",VLOOKUP(MONTH(C103),'Paramètres de choix'!$D$7:$E$18,2,0))</f>
        <v/>
      </c>
      <c r="E103" s="83"/>
      <c r="F103" s="83"/>
      <c r="G103" s="83"/>
      <c r="H103" s="214"/>
      <c r="I103" s="73" t="str">
        <f t="shared" si="11"/>
        <v/>
      </c>
      <c r="J103" s="90"/>
      <c r="K103" s="138"/>
      <c r="L103" s="91"/>
      <c r="M103" s="138"/>
      <c r="N103" s="110"/>
      <c r="O103" s="111"/>
      <c r="P103" s="94"/>
      <c r="Q103" s="95"/>
      <c r="R103" s="96"/>
      <c r="S103" s="168"/>
      <c r="T103" s="97"/>
      <c r="U103" s="135"/>
      <c r="V103" s="120"/>
      <c r="W103" s="140">
        <f t="shared" si="12"/>
        <v>0</v>
      </c>
      <c r="X103" s="145">
        <f t="shared" si="13"/>
        <v>0</v>
      </c>
      <c r="Y103" s="149">
        <f t="shared" si="14"/>
        <v>0</v>
      </c>
      <c r="Z103" s="141" t="str">
        <f t="shared" si="15"/>
        <v/>
      </c>
      <c r="AA103" s="140">
        <f t="shared" si="16"/>
        <v>0</v>
      </c>
      <c r="AB103" s="141">
        <f t="shared" si="17"/>
        <v>0</v>
      </c>
      <c r="AC103" s="140">
        <f t="shared" si="18"/>
        <v>0</v>
      </c>
      <c r="AD103" s="141">
        <f t="shared" si="19"/>
        <v>0</v>
      </c>
      <c r="AE103" s="140">
        <f t="shared" si="20"/>
        <v>0</v>
      </c>
      <c r="AF103" s="141" t="str">
        <f t="shared" si="21"/>
        <v/>
      </c>
    </row>
    <row r="104" spans="1:32" s="23" customFormat="1" x14ac:dyDescent="0.25">
      <c r="A104" s="46">
        <v>100</v>
      </c>
      <c r="B104" s="87"/>
      <c r="C104" s="88"/>
      <c r="D104" s="47" t="str">
        <f>IF(ISBLANK(C104),"",VLOOKUP(MONTH(C104),'Paramètres de choix'!$D$7:$E$18,2,0))</f>
        <v/>
      </c>
      <c r="E104" s="83"/>
      <c r="F104" s="83"/>
      <c r="G104" s="83"/>
      <c r="H104" s="214"/>
      <c r="I104" s="73" t="str">
        <f t="shared" si="11"/>
        <v/>
      </c>
      <c r="J104" s="90"/>
      <c r="K104" s="138"/>
      <c r="L104" s="91"/>
      <c r="M104" s="138"/>
      <c r="N104" s="100"/>
      <c r="O104" s="111"/>
      <c r="P104" s="94"/>
      <c r="Q104" s="95"/>
      <c r="R104" s="96"/>
      <c r="S104" s="168"/>
      <c r="T104" s="97"/>
      <c r="U104" s="135"/>
      <c r="V104" s="120"/>
      <c r="W104" s="140">
        <f t="shared" si="12"/>
        <v>0</v>
      </c>
      <c r="X104" s="145">
        <f t="shared" si="13"/>
        <v>0</v>
      </c>
      <c r="Y104" s="149">
        <f t="shared" si="14"/>
        <v>0</v>
      </c>
      <c r="Z104" s="141" t="str">
        <f t="shared" si="15"/>
        <v/>
      </c>
      <c r="AA104" s="140">
        <f t="shared" si="16"/>
        <v>0</v>
      </c>
      <c r="AB104" s="141">
        <f t="shared" si="17"/>
        <v>0</v>
      </c>
      <c r="AC104" s="140">
        <f t="shared" si="18"/>
        <v>0</v>
      </c>
      <c r="AD104" s="141">
        <f t="shared" si="19"/>
        <v>0</v>
      </c>
      <c r="AE104" s="140">
        <f t="shared" si="20"/>
        <v>0</v>
      </c>
      <c r="AF104" s="141" t="str">
        <f t="shared" si="21"/>
        <v/>
      </c>
    </row>
    <row r="105" spans="1:32" s="23" customFormat="1" x14ac:dyDescent="0.25">
      <c r="A105" s="46">
        <v>101</v>
      </c>
      <c r="B105" s="87"/>
      <c r="C105" s="88"/>
      <c r="D105" s="47" t="str">
        <f>IF(ISBLANK(C105),"",VLOOKUP(MONTH(C105),'Paramètres de choix'!$D$7:$E$18,2,0))</f>
        <v/>
      </c>
      <c r="E105" s="83"/>
      <c r="F105" s="83"/>
      <c r="G105" s="83"/>
      <c r="H105" s="214"/>
      <c r="I105" s="73" t="str">
        <f t="shared" si="11"/>
        <v/>
      </c>
      <c r="J105" s="90"/>
      <c r="K105" s="138"/>
      <c r="L105" s="91"/>
      <c r="M105" s="138"/>
      <c r="N105" s="110"/>
      <c r="O105" s="111"/>
      <c r="P105" s="94"/>
      <c r="Q105" s="95"/>
      <c r="R105" s="96"/>
      <c r="S105" s="168"/>
      <c r="T105" s="97"/>
      <c r="U105" s="135"/>
      <c r="V105" s="120"/>
      <c r="W105" s="140">
        <f t="shared" si="12"/>
        <v>0</v>
      </c>
      <c r="X105" s="145">
        <f t="shared" si="13"/>
        <v>0</v>
      </c>
      <c r="Y105" s="149">
        <f t="shared" si="14"/>
        <v>0</v>
      </c>
      <c r="Z105" s="141" t="str">
        <f t="shared" si="15"/>
        <v/>
      </c>
      <c r="AA105" s="140">
        <f t="shared" si="16"/>
        <v>0</v>
      </c>
      <c r="AB105" s="141">
        <f t="shared" si="17"/>
        <v>0</v>
      </c>
      <c r="AC105" s="140">
        <f t="shared" si="18"/>
        <v>0</v>
      </c>
      <c r="AD105" s="141">
        <f t="shared" si="19"/>
        <v>0</v>
      </c>
      <c r="AE105" s="140">
        <f t="shared" si="20"/>
        <v>0</v>
      </c>
      <c r="AF105" s="141" t="str">
        <f t="shared" si="21"/>
        <v/>
      </c>
    </row>
    <row r="106" spans="1:32" s="23" customFormat="1" x14ac:dyDescent="0.25">
      <c r="A106" s="46">
        <v>102</v>
      </c>
      <c r="B106" s="87"/>
      <c r="C106" s="88"/>
      <c r="D106" s="47" t="str">
        <f>IF(ISBLANK(C106),"",VLOOKUP(MONTH(C106),'Paramètres de choix'!$D$7:$E$18,2,0))</f>
        <v/>
      </c>
      <c r="E106" s="83"/>
      <c r="F106" s="83"/>
      <c r="G106" s="83"/>
      <c r="H106" s="214"/>
      <c r="I106" s="73" t="str">
        <f t="shared" si="11"/>
        <v/>
      </c>
      <c r="J106" s="90"/>
      <c r="K106" s="138"/>
      <c r="L106" s="91"/>
      <c r="M106" s="138"/>
      <c r="N106" s="110"/>
      <c r="O106" s="111"/>
      <c r="P106" s="94"/>
      <c r="Q106" s="95"/>
      <c r="R106" s="96"/>
      <c r="S106" s="168"/>
      <c r="T106" s="97"/>
      <c r="U106" s="135"/>
      <c r="V106" s="120"/>
      <c r="W106" s="140">
        <f t="shared" si="12"/>
        <v>0</v>
      </c>
      <c r="X106" s="145">
        <f t="shared" si="13"/>
        <v>0</v>
      </c>
      <c r="Y106" s="149">
        <f t="shared" si="14"/>
        <v>0</v>
      </c>
      <c r="Z106" s="141" t="str">
        <f t="shared" si="15"/>
        <v/>
      </c>
      <c r="AA106" s="140">
        <f t="shared" si="16"/>
        <v>0</v>
      </c>
      <c r="AB106" s="141">
        <f t="shared" si="17"/>
        <v>0</v>
      </c>
      <c r="AC106" s="140">
        <f t="shared" si="18"/>
        <v>0</v>
      </c>
      <c r="AD106" s="141">
        <f t="shared" si="19"/>
        <v>0</v>
      </c>
      <c r="AE106" s="140">
        <f t="shared" si="20"/>
        <v>0</v>
      </c>
      <c r="AF106" s="141" t="str">
        <f t="shared" si="21"/>
        <v/>
      </c>
    </row>
    <row r="107" spans="1:32" s="23" customFormat="1" x14ac:dyDescent="0.25">
      <c r="A107" s="46">
        <v>103</v>
      </c>
      <c r="B107" s="87"/>
      <c r="C107" s="88"/>
      <c r="D107" s="47" t="str">
        <f>IF(ISBLANK(C107),"",VLOOKUP(MONTH(C107),'Paramètres de choix'!$D$7:$E$18,2,0))</f>
        <v/>
      </c>
      <c r="E107" s="83"/>
      <c r="F107" s="83"/>
      <c r="G107" s="83"/>
      <c r="H107" s="214"/>
      <c r="I107" s="73" t="str">
        <f t="shared" si="11"/>
        <v/>
      </c>
      <c r="J107" s="90"/>
      <c r="K107" s="138"/>
      <c r="L107" s="91"/>
      <c r="M107" s="138"/>
      <c r="N107" s="110"/>
      <c r="O107" s="111"/>
      <c r="P107" s="94"/>
      <c r="Q107" s="95"/>
      <c r="R107" s="96"/>
      <c r="S107" s="168"/>
      <c r="T107" s="97"/>
      <c r="U107" s="135"/>
      <c r="V107" s="120"/>
      <c r="W107" s="140">
        <f t="shared" si="12"/>
        <v>0</v>
      </c>
      <c r="X107" s="145">
        <f t="shared" si="13"/>
        <v>0</v>
      </c>
      <c r="Y107" s="149">
        <f t="shared" si="14"/>
        <v>0</v>
      </c>
      <c r="Z107" s="141" t="str">
        <f t="shared" si="15"/>
        <v/>
      </c>
      <c r="AA107" s="140">
        <f t="shared" si="16"/>
        <v>0</v>
      </c>
      <c r="AB107" s="141">
        <f t="shared" si="17"/>
        <v>0</v>
      </c>
      <c r="AC107" s="140">
        <f t="shared" si="18"/>
        <v>0</v>
      </c>
      <c r="AD107" s="141">
        <f t="shared" si="19"/>
        <v>0</v>
      </c>
      <c r="AE107" s="140">
        <f t="shared" si="20"/>
        <v>0</v>
      </c>
      <c r="AF107" s="141" t="str">
        <f t="shared" si="21"/>
        <v/>
      </c>
    </row>
    <row r="108" spans="1:32" s="23" customFormat="1" x14ac:dyDescent="0.25">
      <c r="A108" s="46">
        <v>104</v>
      </c>
      <c r="B108" s="70"/>
      <c r="C108" s="108"/>
      <c r="D108" s="47" t="str">
        <f>IF(ISBLANK(C108),"",VLOOKUP(MONTH(C108),'Paramètres de choix'!$D$7:$E$18,2,0))</f>
        <v/>
      </c>
      <c r="E108" s="72"/>
      <c r="F108" s="72"/>
      <c r="G108" s="72"/>
      <c r="H108" s="73"/>
      <c r="I108" s="73" t="str">
        <f t="shared" si="11"/>
        <v/>
      </c>
      <c r="J108" s="74"/>
      <c r="K108" s="137"/>
      <c r="L108" s="75"/>
      <c r="M108" s="137"/>
      <c r="N108" s="113"/>
      <c r="O108" s="77"/>
      <c r="P108" s="78"/>
      <c r="Q108" s="79"/>
      <c r="R108" s="80"/>
      <c r="S108" s="167"/>
      <c r="T108" s="81"/>
      <c r="U108" s="134"/>
      <c r="V108" s="120"/>
      <c r="W108" s="140">
        <f t="shared" si="12"/>
        <v>0</v>
      </c>
      <c r="X108" s="145">
        <f t="shared" si="13"/>
        <v>0</v>
      </c>
      <c r="Y108" s="149">
        <f t="shared" si="14"/>
        <v>0</v>
      </c>
      <c r="Z108" s="141" t="str">
        <f t="shared" si="15"/>
        <v/>
      </c>
      <c r="AA108" s="140">
        <f t="shared" si="16"/>
        <v>0</v>
      </c>
      <c r="AB108" s="141">
        <f t="shared" si="17"/>
        <v>0</v>
      </c>
      <c r="AC108" s="140">
        <f t="shared" si="18"/>
        <v>0</v>
      </c>
      <c r="AD108" s="141">
        <f t="shared" si="19"/>
        <v>0</v>
      </c>
      <c r="AE108" s="140">
        <f t="shared" si="20"/>
        <v>0</v>
      </c>
      <c r="AF108" s="141" t="str">
        <f t="shared" si="21"/>
        <v/>
      </c>
    </row>
    <row r="109" spans="1:32" s="23" customFormat="1" x14ac:dyDescent="0.25">
      <c r="A109" s="46">
        <v>105</v>
      </c>
      <c r="B109" s="70"/>
      <c r="C109" s="108"/>
      <c r="D109" s="47" t="str">
        <f>IF(ISBLANK(C109),"",VLOOKUP(MONTH(C109),'Paramètres de choix'!$D$7:$E$18,2,0))</f>
        <v/>
      </c>
      <c r="E109" s="72"/>
      <c r="F109" s="72"/>
      <c r="G109" s="72"/>
      <c r="H109" s="73"/>
      <c r="I109" s="73" t="str">
        <f t="shared" si="11"/>
        <v/>
      </c>
      <c r="J109" s="74"/>
      <c r="K109" s="137"/>
      <c r="L109" s="75"/>
      <c r="M109" s="137"/>
      <c r="N109" s="113"/>
      <c r="O109" s="77"/>
      <c r="P109" s="78"/>
      <c r="Q109" s="79"/>
      <c r="R109" s="80"/>
      <c r="S109" s="167"/>
      <c r="T109" s="81"/>
      <c r="U109" s="134"/>
      <c r="V109" s="117"/>
      <c r="W109" s="140">
        <f t="shared" si="12"/>
        <v>0</v>
      </c>
      <c r="X109" s="145">
        <f t="shared" si="13"/>
        <v>0</v>
      </c>
      <c r="Y109" s="149">
        <f t="shared" si="14"/>
        <v>0</v>
      </c>
      <c r="Z109" s="141" t="str">
        <f t="shared" si="15"/>
        <v/>
      </c>
      <c r="AA109" s="140">
        <f t="shared" si="16"/>
        <v>0</v>
      </c>
      <c r="AB109" s="141">
        <f t="shared" si="17"/>
        <v>0</v>
      </c>
      <c r="AC109" s="140">
        <f t="shared" si="18"/>
        <v>0</v>
      </c>
      <c r="AD109" s="141">
        <f t="shared" si="19"/>
        <v>0</v>
      </c>
      <c r="AE109" s="140">
        <f t="shared" si="20"/>
        <v>0</v>
      </c>
      <c r="AF109" s="141" t="str">
        <f t="shared" si="21"/>
        <v/>
      </c>
    </row>
    <row r="110" spans="1:32" s="23" customFormat="1" x14ac:dyDescent="0.25">
      <c r="A110" s="46">
        <v>106</v>
      </c>
      <c r="B110" s="70"/>
      <c r="C110" s="108"/>
      <c r="D110" s="47" t="str">
        <f>IF(ISBLANK(C110),"",VLOOKUP(MONTH(C110),'Paramètres de choix'!$D$7:$E$18,2,0))</f>
        <v/>
      </c>
      <c r="E110" s="72"/>
      <c r="F110" s="72"/>
      <c r="G110" s="72"/>
      <c r="H110" s="73"/>
      <c r="I110" s="73" t="str">
        <f t="shared" si="11"/>
        <v/>
      </c>
      <c r="J110" s="74"/>
      <c r="K110" s="137"/>
      <c r="L110" s="75"/>
      <c r="M110" s="137"/>
      <c r="N110" s="113"/>
      <c r="O110" s="77"/>
      <c r="P110" s="78"/>
      <c r="Q110" s="79"/>
      <c r="R110" s="80"/>
      <c r="S110" s="167"/>
      <c r="T110" s="81"/>
      <c r="U110" s="134"/>
      <c r="V110" s="117"/>
      <c r="W110" s="140">
        <f t="shared" si="12"/>
        <v>0</v>
      </c>
      <c r="X110" s="145">
        <f t="shared" si="13"/>
        <v>0</v>
      </c>
      <c r="Y110" s="149">
        <f t="shared" si="14"/>
        <v>0</v>
      </c>
      <c r="Z110" s="141" t="str">
        <f t="shared" si="15"/>
        <v/>
      </c>
      <c r="AA110" s="140">
        <f t="shared" si="16"/>
        <v>0</v>
      </c>
      <c r="AB110" s="141">
        <f t="shared" si="17"/>
        <v>0</v>
      </c>
      <c r="AC110" s="140">
        <f t="shared" si="18"/>
        <v>0</v>
      </c>
      <c r="AD110" s="141">
        <f t="shared" si="19"/>
        <v>0</v>
      </c>
      <c r="AE110" s="140">
        <f t="shared" si="20"/>
        <v>0</v>
      </c>
      <c r="AF110" s="141" t="str">
        <f t="shared" si="21"/>
        <v/>
      </c>
    </row>
    <row r="111" spans="1:32" s="23" customFormat="1" x14ac:dyDescent="0.25">
      <c r="A111" s="46">
        <v>107</v>
      </c>
      <c r="B111" s="70"/>
      <c r="C111" s="108"/>
      <c r="D111" s="47" t="str">
        <f>IF(ISBLANK(C111),"",VLOOKUP(MONTH(C111),'Paramètres de choix'!$D$7:$E$18,2,0))</f>
        <v/>
      </c>
      <c r="E111" s="72"/>
      <c r="F111" s="72"/>
      <c r="G111" s="72"/>
      <c r="H111" s="73"/>
      <c r="I111" s="73" t="str">
        <f t="shared" si="11"/>
        <v/>
      </c>
      <c r="J111" s="74"/>
      <c r="K111" s="137"/>
      <c r="L111" s="75"/>
      <c r="M111" s="137"/>
      <c r="N111" s="113"/>
      <c r="O111" s="77"/>
      <c r="P111" s="78"/>
      <c r="Q111" s="79"/>
      <c r="R111" s="80"/>
      <c r="S111" s="167"/>
      <c r="T111" s="81"/>
      <c r="U111" s="134"/>
      <c r="V111" s="117"/>
      <c r="W111" s="140">
        <f t="shared" si="12"/>
        <v>0</v>
      </c>
      <c r="X111" s="145">
        <f t="shared" si="13"/>
        <v>0</v>
      </c>
      <c r="Y111" s="149">
        <f t="shared" si="14"/>
        <v>0</v>
      </c>
      <c r="Z111" s="141" t="str">
        <f t="shared" si="15"/>
        <v/>
      </c>
      <c r="AA111" s="140">
        <f t="shared" si="16"/>
        <v>0</v>
      </c>
      <c r="AB111" s="141">
        <f t="shared" si="17"/>
        <v>0</v>
      </c>
      <c r="AC111" s="140">
        <f t="shared" si="18"/>
        <v>0</v>
      </c>
      <c r="AD111" s="141">
        <f t="shared" si="19"/>
        <v>0</v>
      </c>
      <c r="AE111" s="140">
        <f t="shared" si="20"/>
        <v>0</v>
      </c>
      <c r="AF111" s="141" t="str">
        <f t="shared" si="21"/>
        <v/>
      </c>
    </row>
    <row r="112" spans="1:32" s="23" customFormat="1" x14ac:dyDescent="0.25">
      <c r="A112" s="46">
        <v>108</v>
      </c>
      <c r="B112" s="70"/>
      <c r="C112" s="108"/>
      <c r="D112" s="47" t="str">
        <f>IF(ISBLANK(C112),"",VLOOKUP(MONTH(C112),'Paramètres de choix'!$D$7:$E$18,2,0))</f>
        <v/>
      </c>
      <c r="E112" s="72"/>
      <c r="F112" s="72"/>
      <c r="G112" s="72"/>
      <c r="H112" s="73"/>
      <c r="I112" s="73" t="str">
        <f t="shared" si="11"/>
        <v/>
      </c>
      <c r="J112" s="74"/>
      <c r="K112" s="137"/>
      <c r="L112" s="75"/>
      <c r="M112" s="137"/>
      <c r="N112" s="113"/>
      <c r="O112" s="77"/>
      <c r="P112" s="78"/>
      <c r="Q112" s="79"/>
      <c r="R112" s="80"/>
      <c r="S112" s="167"/>
      <c r="T112" s="81"/>
      <c r="U112" s="134"/>
      <c r="V112" s="117"/>
      <c r="W112" s="140">
        <f t="shared" si="12"/>
        <v>0</v>
      </c>
      <c r="X112" s="145">
        <f t="shared" si="13"/>
        <v>0</v>
      </c>
      <c r="Y112" s="149">
        <f t="shared" si="14"/>
        <v>0</v>
      </c>
      <c r="Z112" s="141" t="str">
        <f t="shared" si="15"/>
        <v/>
      </c>
      <c r="AA112" s="140">
        <f t="shared" si="16"/>
        <v>0</v>
      </c>
      <c r="AB112" s="141">
        <f t="shared" si="17"/>
        <v>0</v>
      </c>
      <c r="AC112" s="140">
        <f t="shared" si="18"/>
        <v>0</v>
      </c>
      <c r="AD112" s="141">
        <f t="shared" si="19"/>
        <v>0</v>
      </c>
      <c r="AE112" s="140">
        <f t="shared" si="20"/>
        <v>0</v>
      </c>
      <c r="AF112" s="141" t="str">
        <f t="shared" si="21"/>
        <v/>
      </c>
    </row>
    <row r="113" spans="1:32" s="23" customFormat="1" x14ac:dyDescent="0.25">
      <c r="A113" s="46">
        <v>109</v>
      </c>
      <c r="B113" s="70"/>
      <c r="C113" s="108"/>
      <c r="D113" s="47" t="str">
        <f>IF(ISBLANK(C113),"",VLOOKUP(MONTH(C113),'Paramètres de choix'!$D$7:$E$18,2,0))</f>
        <v/>
      </c>
      <c r="E113" s="72"/>
      <c r="F113" s="72"/>
      <c r="G113" s="72"/>
      <c r="H113" s="73"/>
      <c r="I113" s="73" t="str">
        <f t="shared" si="11"/>
        <v/>
      </c>
      <c r="J113" s="74"/>
      <c r="K113" s="137"/>
      <c r="L113" s="75"/>
      <c r="M113" s="137"/>
      <c r="N113" s="119"/>
      <c r="O113" s="77"/>
      <c r="P113" s="78"/>
      <c r="Q113" s="79"/>
      <c r="R113" s="80"/>
      <c r="S113" s="167"/>
      <c r="T113" s="81"/>
      <c r="U113" s="134"/>
      <c r="V113" s="117"/>
      <c r="W113" s="140">
        <f t="shared" si="12"/>
        <v>0</v>
      </c>
      <c r="X113" s="145">
        <f t="shared" si="13"/>
        <v>0</v>
      </c>
      <c r="Y113" s="149">
        <f t="shared" si="14"/>
        <v>0</v>
      </c>
      <c r="Z113" s="141" t="str">
        <f t="shared" si="15"/>
        <v/>
      </c>
      <c r="AA113" s="140">
        <f t="shared" si="16"/>
        <v>0</v>
      </c>
      <c r="AB113" s="141">
        <f t="shared" si="17"/>
        <v>0</v>
      </c>
      <c r="AC113" s="140">
        <f t="shared" si="18"/>
        <v>0</v>
      </c>
      <c r="AD113" s="141">
        <f t="shared" si="19"/>
        <v>0</v>
      </c>
      <c r="AE113" s="140">
        <f t="shared" si="20"/>
        <v>0</v>
      </c>
      <c r="AF113" s="141" t="str">
        <f t="shared" si="21"/>
        <v/>
      </c>
    </row>
    <row r="114" spans="1:32" s="23" customFormat="1" x14ac:dyDescent="0.25">
      <c r="A114" s="46">
        <v>110</v>
      </c>
      <c r="B114" s="70"/>
      <c r="C114" s="108"/>
      <c r="D114" s="47" t="str">
        <f>IF(ISBLANK(C114),"",VLOOKUP(MONTH(C114),'Paramètres de choix'!$D$7:$E$18,2,0))</f>
        <v/>
      </c>
      <c r="E114" s="72"/>
      <c r="F114" s="72"/>
      <c r="G114" s="72"/>
      <c r="H114" s="73"/>
      <c r="I114" s="73" t="str">
        <f t="shared" si="11"/>
        <v/>
      </c>
      <c r="J114" s="74"/>
      <c r="K114" s="137"/>
      <c r="L114" s="75"/>
      <c r="M114" s="137"/>
      <c r="N114" s="113"/>
      <c r="O114" s="77"/>
      <c r="P114" s="78"/>
      <c r="Q114" s="79"/>
      <c r="R114" s="80"/>
      <c r="S114" s="167"/>
      <c r="T114" s="81"/>
      <c r="U114" s="134"/>
      <c r="V114" s="117"/>
      <c r="W114" s="140">
        <f t="shared" si="12"/>
        <v>0</v>
      </c>
      <c r="X114" s="145">
        <f t="shared" si="13"/>
        <v>0</v>
      </c>
      <c r="Y114" s="149">
        <f t="shared" si="14"/>
        <v>0</v>
      </c>
      <c r="Z114" s="141" t="str">
        <f t="shared" si="15"/>
        <v/>
      </c>
      <c r="AA114" s="140">
        <f t="shared" si="16"/>
        <v>0</v>
      </c>
      <c r="AB114" s="141">
        <f t="shared" si="17"/>
        <v>0</v>
      </c>
      <c r="AC114" s="140">
        <f t="shared" si="18"/>
        <v>0</v>
      </c>
      <c r="AD114" s="141">
        <f t="shared" si="19"/>
        <v>0</v>
      </c>
      <c r="AE114" s="140">
        <f t="shared" si="20"/>
        <v>0</v>
      </c>
      <c r="AF114" s="141" t="str">
        <f t="shared" si="21"/>
        <v/>
      </c>
    </row>
    <row r="115" spans="1:32" s="23" customFormat="1" x14ac:dyDescent="0.25">
      <c r="A115" s="46">
        <v>111</v>
      </c>
      <c r="B115" s="70"/>
      <c r="C115" s="108"/>
      <c r="D115" s="47" t="str">
        <f>IF(ISBLANK(C115),"",VLOOKUP(MONTH(C115),'Paramètres de choix'!$D$7:$E$18,2,0))</f>
        <v/>
      </c>
      <c r="E115" s="72"/>
      <c r="F115" s="72"/>
      <c r="G115" s="72"/>
      <c r="H115" s="73"/>
      <c r="I115" s="73" t="str">
        <f t="shared" si="11"/>
        <v/>
      </c>
      <c r="J115" s="74"/>
      <c r="K115" s="137"/>
      <c r="L115" s="75"/>
      <c r="M115" s="137"/>
      <c r="N115" s="113"/>
      <c r="O115" s="77"/>
      <c r="P115" s="78"/>
      <c r="Q115" s="79"/>
      <c r="R115" s="80"/>
      <c r="S115" s="167"/>
      <c r="T115" s="81"/>
      <c r="U115" s="134"/>
      <c r="V115" s="117"/>
      <c r="W115" s="140">
        <f t="shared" si="12"/>
        <v>0</v>
      </c>
      <c r="X115" s="145">
        <f t="shared" si="13"/>
        <v>0</v>
      </c>
      <c r="Y115" s="149">
        <f t="shared" si="14"/>
        <v>0</v>
      </c>
      <c r="Z115" s="141" t="str">
        <f t="shared" si="15"/>
        <v/>
      </c>
      <c r="AA115" s="140">
        <f t="shared" si="16"/>
        <v>0</v>
      </c>
      <c r="AB115" s="141">
        <f t="shared" si="17"/>
        <v>0</v>
      </c>
      <c r="AC115" s="140">
        <f t="shared" si="18"/>
        <v>0</v>
      </c>
      <c r="AD115" s="141">
        <f t="shared" si="19"/>
        <v>0</v>
      </c>
      <c r="AE115" s="140">
        <f t="shared" si="20"/>
        <v>0</v>
      </c>
      <c r="AF115" s="141" t="str">
        <f t="shared" si="21"/>
        <v/>
      </c>
    </row>
    <row r="116" spans="1:32" s="23" customFormat="1" x14ac:dyDescent="0.25">
      <c r="A116" s="46">
        <v>112</v>
      </c>
      <c r="B116" s="70"/>
      <c r="C116" s="108"/>
      <c r="D116" s="47" t="str">
        <f>IF(ISBLANK(C116),"",VLOOKUP(MONTH(C116),'Paramètres de choix'!$D$7:$E$18,2,0))</f>
        <v/>
      </c>
      <c r="E116" s="72"/>
      <c r="F116" s="72"/>
      <c r="G116" s="72"/>
      <c r="H116" s="73"/>
      <c r="I116" s="73" t="str">
        <f t="shared" si="11"/>
        <v/>
      </c>
      <c r="J116" s="74"/>
      <c r="K116" s="137"/>
      <c r="L116" s="75"/>
      <c r="M116" s="137"/>
      <c r="N116" s="113"/>
      <c r="O116" s="77"/>
      <c r="P116" s="78"/>
      <c r="Q116" s="79"/>
      <c r="R116" s="80"/>
      <c r="S116" s="167"/>
      <c r="T116" s="81"/>
      <c r="U116" s="134"/>
      <c r="V116" s="117"/>
      <c r="W116" s="140">
        <f t="shared" si="12"/>
        <v>0</v>
      </c>
      <c r="X116" s="145">
        <f t="shared" si="13"/>
        <v>0</v>
      </c>
      <c r="Y116" s="149">
        <f t="shared" si="14"/>
        <v>0</v>
      </c>
      <c r="Z116" s="141" t="str">
        <f t="shared" si="15"/>
        <v/>
      </c>
      <c r="AA116" s="140">
        <f t="shared" si="16"/>
        <v>0</v>
      </c>
      <c r="AB116" s="141">
        <f t="shared" si="17"/>
        <v>0</v>
      </c>
      <c r="AC116" s="140">
        <f t="shared" si="18"/>
        <v>0</v>
      </c>
      <c r="AD116" s="141">
        <f t="shared" si="19"/>
        <v>0</v>
      </c>
      <c r="AE116" s="140">
        <f t="shared" si="20"/>
        <v>0</v>
      </c>
      <c r="AF116" s="141" t="str">
        <f t="shared" si="21"/>
        <v/>
      </c>
    </row>
    <row r="117" spans="1:32" s="23" customFormat="1" x14ac:dyDescent="0.25">
      <c r="A117" s="46">
        <v>113</v>
      </c>
      <c r="B117" s="70"/>
      <c r="C117" s="108"/>
      <c r="D117" s="47" t="str">
        <f>IF(ISBLANK(C117),"",VLOOKUP(MONTH(C117),'Paramètres de choix'!$D$7:$E$18,2,0))</f>
        <v/>
      </c>
      <c r="E117" s="72"/>
      <c r="F117" s="72"/>
      <c r="G117" s="72"/>
      <c r="H117" s="73"/>
      <c r="I117" s="73" t="str">
        <f t="shared" si="11"/>
        <v/>
      </c>
      <c r="J117" s="74"/>
      <c r="K117" s="137"/>
      <c r="L117" s="75"/>
      <c r="M117" s="137"/>
      <c r="N117" s="119"/>
      <c r="O117" s="77"/>
      <c r="P117" s="78"/>
      <c r="Q117" s="79"/>
      <c r="R117" s="80"/>
      <c r="S117" s="167"/>
      <c r="T117" s="81"/>
      <c r="U117" s="134"/>
      <c r="V117" s="117"/>
      <c r="W117" s="140">
        <f t="shared" si="12"/>
        <v>0</v>
      </c>
      <c r="X117" s="145">
        <f t="shared" si="13"/>
        <v>0</v>
      </c>
      <c r="Y117" s="149">
        <f t="shared" si="14"/>
        <v>0</v>
      </c>
      <c r="Z117" s="141" t="str">
        <f t="shared" si="15"/>
        <v/>
      </c>
      <c r="AA117" s="140">
        <f t="shared" si="16"/>
        <v>0</v>
      </c>
      <c r="AB117" s="141">
        <f t="shared" si="17"/>
        <v>0</v>
      </c>
      <c r="AC117" s="140">
        <f t="shared" si="18"/>
        <v>0</v>
      </c>
      <c r="AD117" s="141">
        <f t="shared" si="19"/>
        <v>0</v>
      </c>
      <c r="AE117" s="140">
        <f t="shared" si="20"/>
        <v>0</v>
      </c>
      <c r="AF117" s="141" t="str">
        <f t="shared" si="21"/>
        <v/>
      </c>
    </row>
    <row r="118" spans="1:32" s="23" customFormat="1" x14ac:dyDescent="0.25">
      <c r="A118" s="46">
        <v>114</v>
      </c>
      <c r="B118" s="70"/>
      <c r="C118" s="108"/>
      <c r="D118" s="47" t="str">
        <f>IF(ISBLANK(C118),"",VLOOKUP(MONTH(C118),'Paramètres de choix'!$D$7:$E$18,2,0))</f>
        <v/>
      </c>
      <c r="E118" s="72"/>
      <c r="F118" s="72"/>
      <c r="G118" s="72"/>
      <c r="H118" s="73"/>
      <c r="I118" s="73" t="str">
        <f t="shared" si="11"/>
        <v/>
      </c>
      <c r="J118" s="74"/>
      <c r="K118" s="137"/>
      <c r="L118" s="75"/>
      <c r="M118" s="137"/>
      <c r="N118" s="113"/>
      <c r="O118" s="77"/>
      <c r="P118" s="78"/>
      <c r="Q118" s="79"/>
      <c r="R118" s="80"/>
      <c r="S118" s="167"/>
      <c r="T118" s="81"/>
      <c r="U118" s="134"/>
      <c r="V118" s="117"/>
      <c r="W118" s="140">
        <f t="shared" si="12"/>
        <v>0</v>
      </c>
      <c r="X118" s="145">
        <f t="shared" si="13"/>
        <v>0</v>
      </c>
      <c r="Y118" s="149">
        <f t="shared" si="14"/>
        <v>0</v>
      </c>
      <c r="Z118" s="141" t="str">
        <f t="shared" si="15"/>
        <v/>
      </c>
      <c r="AA118" s="140">
        <f t="shared" si="16"/>
        <v>0</v>
      </c>
      <c r="AB118" s="141">
        <f t="shared" si="17"/>
        <v>0</v>
      </c>
      <c r="AC118" s="140">
        <f t="shared" si="18"/>
        <v>0</v>
      </c>
      <c r="AD118" s="141">
        <f t="shared" si="19"/>
        <v>0</v>
      </c>
      <c r="AE118" s="140">
        <f t="shared" si="20"/>
        <v>0</v>
      </c>
      <c r="AF118" s="141" t="str">
        <f t="shared" si="21"/>
        <v/>
      </c>
    </row>
    <row r="119" spans="1:32" s="23" customFormat="1" x14ac:dyDescent="0.25">
      <c r="A119" s="46">
        <v>115</v>
      </c>
      <c r="B119" s="70"/>
      <c r="C119" s="108"/>
      <c r="D119" s="47" t="str">
        <f>IF(ISBLANK(C119),"",VLOOKUP(MONTH(C119),'Paramètres de choix'!$D$7:$E$18,2,0))</f>
        <v/>
      </c>
      <c r="E119" s="72"/>
      <c r="F119" s="72"/>
      <c r="G119" s="72"/>
      <c r="H119" s="73"/>
      <c r="I119" s="73" t="str">
        <f t="shared" si="11"/>
        <v/>
      </c>
      <c r="J119" s="74"/>
      <c r="K119" s="137"/>
      <c r="L119" s="75"/>
      <c r="M119" s="137"/>
      <c r="N119" s="113"/>
      <c r="O119" s="77"/>
      <c r="P119" s="78"/>
      <c r="Q119" s="79"/>
      <c r="R119" s="80"/>
      <c r="S119" s="167"/>
      <c r="T119" s="81"/>
      <c r="U119" s="134"/>
      <c r="V119" s="117"/>
      <c r="W119" s="140">
        <f t="shared" si="12"/>
        <v>0</v>
      </c>
      <c r="X119" s="145">
        <f t="shared" si="13"/>
        <v>0</v>
      </c>
      <c r="Y119" s="149">
        <f t="shared" si="14"/>
        <v>0</v>
      </c>
      <c r="Z119" s="141" t="str">
        <f t="shared" si="15"/>
        <v/>
      </c>
      <c r="AA119" s="140">
        <f t="shared" si="16"/>
        <v>0</v>
      </c>
      <c r="AB119" s="141">
        <f t="shared" si="17"/>
        <v>0</v>
      </c>
      <c r="AC119" s="140">
        <f t="shared" si="18"/>
        <v>0</v>
      </c>
      <c r="AD119" s="141">
        <f t="shared" si="19"/>
        <v>0</v>
      </c>
      <c r="AE119" s="140">
        <f t="shared" si="20"/>
        <v>0</v>
      </c>
      <c r="AF119" s="141" t="str">
        <f t="shared" si="21"/>
        <v/>
      </c>
    </row>
    <row r="120" spans="1:32" s="23" customFormat="1" x14ac:dyDescent="0.25">
      <c r="A120" s="46">
        <v>116</v>
      </c>
      <c r="B120" s="70"/>
      <c r="C120" s="108"/>
      <c r="D120" s="47" t="str">
        <f>IF(ISBLANK(C120),"",VLOOKUP(MONTH(C120),'Paramètres de choix'!$D$7:$E$18,2,0))</f>
        <v/>
      </c>
      <c r="E120" s="72"/>
      <c r="F120" s="72"/>
      <c r="G120" s="72"/>
      <c r="H120" s="73"/>
      <c r="I120" s="73" t="str">
        <f t="shared" si="11"/>
        <v/>
      </c>
      <c r="J120" s="74"/>
      <c r="K120" s="137"/>
      <c r="L120" s="75"/>
      <c r="M120" s="137"/>
      <c r="N120" s="113"/>
      <c r="O120" s="77"/>
      <c r="P120" s="78"/>
      <c r="Q120" s="79"/>
      <c r="R120" s="80"/>
      <c r="S120" s="167"/>
      <c r="T120" s="81"/>
      <c r="U120" s="134"/>
      <c r="V120" s="117"/>
      <c r="W120" s="140">
        <f t="shared" si="12"/>
        <v>0</v>
      </c>
      <c r="X120" s="145">
        <f t="shared" si="13"/>
        <v>0</v>
      </c>
      <c r="Y120" s="149">
        <f t="shared" si="14"/>
        <v>0</v>
      </c>
      <c r="Z120" s="141" t="str">
        <f t="shared" si="15"/>
        <v/>
      </c>
      <c r="AA120" s="140">
        <f t="shared" si="16"/>
        <v>0</v>
      </c>
      <c r="AB120" s="141">
        <f t="shared" si="17"/>
        <v>0</v>
      </c>
      <c r="AC120" s="140">
        <f t="shared" si="18"/>
        <v>0</v>
      </c>
      <c r="AD120" s="141">
        <f t="shared" si="19"/>
        <v>0</v>
      </c>
      <c r="AE120" s="140">
        <f t="shared" si="20"/>
        <v>0</v>
      </c>
      <c r="AF120" s="141" t="str">
        <f t="shared" si="21"/>
        <v/>
      </c>
    </row>
    <row r="121" spans="1:32" s="23" customFormat="1" x14ac:dyDescent="0.25">
      <c r="A121" s="46">
        <v>117</v>
      </c>
      <c r="B121" s="70"/>
      <c r="C121" s="108"/>
      <c r="D121" s="47" t="str">
        <f>IF(ISBLANK(C121),"",VLOOKUP(MONTH(C121),'Paramètres de choix'!$D$7:$E$18,2,0))</f>
        <v/>
      </c>
      <c r="E121" s="72"/>
      <c r="F121" s="72"/>
      <c r="G121" s="72"/>
      <c r="H121" s="73"/>
      <c r="I121" s="73" t="str">
        <f t="shared" si="11"/>
        <v/>
      </c>
      <c r="J121" s="74"/>
      <c r="K121" s="137"/>
      <c r="L121" s="75"/>
      <c r="M121" s="137"/>
      <c r="N121" s="113"/>
      <c r="O121" s="77"/>
      <c r="P121" s="78"/>
      <c r="Q121" s="79"/>
      <c r="R121" s="80"/>
      <c r="S121" s="167"/>
      <c r="T121" s="81"/>
      <c r="U121" s="134"/>
      <c r="V121" s="117"/>
      <c r="W121" s="140">
        <f t="shared" si="12"/>
        <v>0</v>
      </c>
      <c r="X121" s="145">
        <f t="shared" si="13"/>
        <v>0</v>
      </c>
      <c r="Y121" s="149">
        <f t="shared" si="14"/>
        <v>0</v>
      </c>
      <c r="Z121" s="141" t="str">
        <f t="shared" si="15"/>
        <v/>
      </c>
      <c r="AA121" s="140">
        <f t="shared" si="16"/>
        <v>0</v>
      </c>
      <c r="AB121" s="141">
        <f t="shared" si="17"/>
        <v>0</v>
      </c>
      <c r="AC121" s="140">
        <f t="shared" si="18"/>
        <v>0</v>
      </c>
      <c r="AD121" s="141">
        <f t="shared" si="19"/>
        <v>0</v>
      </c>
      <c r="AE121" s="140">
        <f t="shared" si="20"/>
        <v>0</v>
      </c>
      <c r="AF121" s="141" t="str">
        <f t="shared" si="21"/>
        <v/>
      </c>
    </row>
    <row r="122" spans="1:32" s="23" customFormat="1" x14ac:dyDescent="0.25">
      <c r="A122" s="46">
        <v>118</v>
      </c>
      <c r="B122" s="70"/>
      <c r="C122" s="108"/>
      <c r="D122" s="47" t="str">
        <f>IF(ISBLANK(C122),"",VLOOKUP(MONTH(C122),'Paramètres de choix'!$D$7:$E$18,2,0))</f>
        <v/>
      </c>
      <c r="E122" s="72"/>
      <c r="F122" s="72"/>
      <c r="G122" s="72"/>
      <c r="H122" s="73"/>
      <c r="I122" s="73" t="str">
        <f t="shared" si="11"/>
        <v/>
      </c>
      <c r="J122" s="74"/>
      <c r="K122" s="137"/>
      <c r="L122" s="75"/>
      <c r="M122" s="137"/>
      <c r="N122" s="113"/>
      <c r="O122" s="77"/>
      <c r="P122" s="78"/>
      <c r="Q122" s="79"/>
      <c r="R122" s="80"/>
      <c r="S122" s="167"/>
      <c r="T122" s="81"/>
      <c r="U122" s="134"/>
      <c r="V122" s="117"/>
      <c r="W122" s="140">
        <f t="shared" si="12"/>
        <v>0</v>
      </c>
      <c r="X122" s="145">
        <f t="shared" si="13"/>
        <v>0</v>
      </c>
      <c r="Y122" s="149">
        <f t="shared" si="14"/>
        <v>0</v>
      </c>
      <c r="Z122" s="141" t="str">
        <f t="shared" si="15"/>
        <v/>
      </c>
      <c r="AA122" s="140">
        <f t="shared" si="16"/>
        <v>0</v>
      </c>
      <c r="AB122" s="141">
        <f t="shared" si="17"/>
        <v>0</v>
      </c>
      <c r="AC122" s="140">
        <f t="shared" si="18"/>
        <v>0</v>
      </c>
      <c r="AD122" s="141">
        <f t="shared" si="19"/>
        <v>0</v>
      </c>
      <c r="AE122" s="140">
        <f t="shared" si="20"/>
        <v>0</v>
      </c>
      <c r="AF122" s="141" t="str">
        <f t="shared" si="21"/>
        <v/>
      </c>
    </row>
    <row r="123" spans="1:32" s="23" customFormat="1" x14ac:dyDescent="0.25">
      <c r="A123" s="46">
        <v>119</v>
      </c>
      <c r="B123" s="87"/>
      <c r="C123" s="88"/>
      <c r="D123" s="47" t="str">
        <f>IF(ISBLANK(C123),"",VLOOKUP(MONTH(C123),'Paramètres de choix'!$D$7:$E$18,2,0))</f>
        <v/>
      </c>
      <c r="E123" s="83"/>
      <c r="F123" s="83"/>
      <c r="G123" s="83"/>
      <c r="H123" s="214"/>
      <c r="I123" s="73" t="str">
        <f t="shared" si="11"/>
        <v/>
      </c>
      <c r="J123" s="90"/>
      <c r="K123" s="138"/>
      <c r="L123" s="91"/>
      <c r="M123" s="138"/>
      <c r="N123" s="110"/>
      <c r="O123" s="111"/>
      <c r="P123" s="94"/>
      <c r="Q123" s="95"/>
      <c r="R123" s="96"/>
      <c r="S123" s="168"/>
      <c r="T123" s="97"/>
      <c r="U123" s="135"/>
      <c r="V123" s="120"/>
      <c r="W123" s="140">
        <f t="shared" si="12"/>
        <v>0</v>
      </c>
      <c r="X123" s="145">
        <f t="shared" si="13"/>
        <v>0</v>
      </c>
      <c r="Y123" s="149">
        <f t="shared" si="14"/>
        <v>0</v>
      </c>
      <c r="Z123" s="141" t="str">
        <f t="shared" si="15"/>
        <v/>
      </c>
      <c r="AA123" s="140">
        <f t="shared" si="16"/>
        <v>0</v>
      </c>
      <c r="AB123" s="141">
        <f t="shared" si="17"/>
        <v>0</v>
      </c>
      <c r="AC123" s="140">
        <f t="shared" si="18"/>
        <v>0</v>
      </c>
      <c r="AD123" s="141">
        <f t="shared" si="19"/>
        <v>0</v>
      </c>
      <c r="AE123" s="140">
        <f t="shared" si="20"/>
        <v>0</v>
      </c>
      <c r="AF123" s="141" t="str">
        <f t="shared" si="21"/>
        <v/>
      </c>
    </row>
    <row r="124" spans="1:32" s="23" customFormat="1" x14ac:dyDescent="0.25">
      <c r="A124" s="46">
        <v>120</v>
      </c>
      <c r="B124" s="87"/>
      <c r="C124" s="88"/>
      <c r="D124" s="47" t="str">
        <f>IF(ISBLANK(C124),"",VLOOKUP(MONTH(C124),'Paramètres de choix'!$D$7:$E$18,2,0))</f>
        <v/>
      </c>
      <c r="E124" s="83"/>
      <c r="F124" s="83"/>
      <c r="G124" s="83"/>
      <c r="H124" s="214"/>
      <c r="I124" s="73" t="str">
        <f t="shared" si="11"/>
        <v/>
      </c>
      <c r="J124" s="90"/>
      <c r="K124" s="138"/>
      <c r="L124" s="91"/>
      <c r="M124" s="138"/>
      <c r="N124" s="110"/>
      <c r="O124" s="111"/>
      <c r="P124" s="94"/>
      <c r="Q124" s="95"/>
      <c r="R124" s="96"/>
      <c r="S124" s="168"/>
      <c r="T124" s="97"/>
      <c r="U124" s="135"/>
      <c r="V124" s="120"/>
      <c r="W124" s="140">
        <f t="shared" si="12"/>
        <v>0</v>
      </c>
      <c r="X124" s="145">
        <f t="shared" si="13"/>
        <v>0</v>
      </c>
      <c r="Y124" s="149">
        <f t="shared" si="14"/>
        <v>0</v>
      </c>
      <c r="Z124" s="141" t="str">
        <f t="shared" si="15"/>
        <v/>
      </c>
      <c r="AA124" s="140">
        <f t="shared" si="16"/>
        <v>0</v>
      </c>
      <c r="AB124" s="141">
        <f t="shared" si="17"/>
        <v>0</v>
      </c>
      <c r="AC124" s="140">
        <f t="shared" si="18"/>
        <v>0</v>
      </c>
      <c r="AD124" s="141">
        <f t="shared" si="19"/>
        <v>0</v>
      </c>
      <c r="AE124" s="140">
        <f t="shared" si="20"/>
        <v>0</v>
      </c>
      <c r="AF124" s="141" t="str">
        <f t="shared" si="21"/>
        <v/>
      </c>
    </row>
    <row r="125" spans="1:32" s="23" customFormat="1" x14ac:dyDescent="0.25">
      <c r="A125" s="46">
        <v>121</v>
      </c>
      <c r="B125" s="87"/>
      <c r="C125" s="88"/>
      <c r="D125" s="47" t="str">
        <f>IF(ISBLANK(C125),"",VLOOKUP(MONTH(C125),'Paramètres de choix'!$D$7:$E$18,2,0))</f>
        <v/>
      </c>
      <c r="E125" s="83"/>
      <c r="F125" s="83"/>
      <c r="G125" s="83"/>
      <c r="H125" s="214"/>
      <c r="I125" s="73" t="str">
        <f t="shared" si="11"/>
        <v/>
      </c>
      <c r="J125" s="90"/>
      <c r="K125" s="138"/>
      <c r="L125" s="91"/>
      <c r="M125" s="138"/>
      <c r="N125" s="110"/>
      <c r="O125" s="111"/>
      <c r="P125" s="94"/>
      <c r="Q125" s="95"/>
      <c r="R125" s="96"/>
      <c r="S125" s="168"/>
      <c r="T125" s="97"/>
      <c r="U125" s="135"/>
      <c r="V125" s="120"/>
      <c r="W125" s="140">
        <f t="shared" si="12"/>
        <v>0</v>
      </c>
      <c r="X125" s="145">
        <f t="shared" si="13"/>
        <v>0</v>
      </c>
      <c r="Y125" s="149">
        <f t="shared" si="14"/>
        <v>0</v>
      </c>
      <c r="Z125" s="141" t="str">
        <f t="shared" si="15"/>
        <v/>
      </c>
      <c r="AA125" s="140">
        <f t="shared" si="16"/>
        <v>0</v>
      </c>
      <c r="AB125" s="141">
        <f t="shared" si="17"/>
        <v>0</v>
      </c>
      <c r="AC125" s="140">
        <f t="shared" si="18"/>
        <v>0</v>
      </c>
      <c r="AD125" s="141">
        <f t="shared" si="19"/>
        <v>0</v>
      </c>
      <c r="AE125" s="140">
        <f t="shared" si="20"/>
        <v>0</v>
      </c>
      <c r="AF125" s="141" t="str">
        <f t="shared" si="21"/>
        <v/>
      </c>
    </row>
    <row r="126" spans="1:32" s="23" customFormat="1" x14ac:dyDescent="0.25">
      <c r="A126" s="46">
        <v>122</v>
      </c>
      <c r="B126" s="70"/>
      <c r="C126" s="108"/>
      <c r="D126" s="47" t="str">
        <f>IF(ISBLANK(C126),"",VLOOKUP(MONTH(C126),'Paramètres de choix'!$D$7:$E$18,2,0))</f>
        <v/>
      </c>
      <c r="E126" s="72"/>
      <c r="F126" s="72"/>
      <c r="G126" s="72"/>
      <c r="H126" s="73"/>
      <c r="I126" s="73" t="str">
        <f t="shared" si="11"/>
        <v/>
      </c>
      <c r="J126" s="74"/>
      <c r="K126" s="137"/>
      <c r="L126" s="75"/>
      <c r="M126" s="137"/>
      <c r="N126" s="113"/>
      <c r="O126" s="77"/>
      <c r="P126" s="78"/>
      <c r="Q126" s="79"/>
      <c r="R126" s="80"/>
      <c r="S126" s="167"/>
      <c r="T126" s="81"/>
      <c r="U126" s="134"/>
      <c r="V126" s="117"/>
      <c r="W126" s="140">
        <f t="shared" si="12"/>
        <v>0</v>
      </c>
      <c r="X126" s="145">
        <f t="shared" si="13"/>
        <v>0</v>
      </c>
      <c r="Y126" s="149">
        <f t="shared" si="14"/>
        <v>0</v>
      </c>
      <c r="Z126" s="141" t="str">
        <f t="shared" si="15"/>
        <v/>
      </c>
      <c r="AA126" s="140">
        <f t="shared" si="16"/>
        <v>0</v>
      </c>
      <c r="AB126" s="141">
        <f t="shared" si="17"/>
        <v>0</v>
      </c>
      <c r="AC126" s="140">
        <f t="shared" si="18"/>
        <v>0</v>
      </c>
      <c r="AD126" s="141">
        <f t="shared" si="19"/>
        <v>0</v>
      </c>
      <c r="AE126" s="140">
        <f t="shared" si="20"/>
        <v>0</v>
      </c>
      <c r="AF126" s="141" t="str">
        <f t="shared" si="21"/>
        <v/>
      </c>
    </row>
    <row r="127" spans="1:32" s="23" customFormat="1" x14ac:dyDescent="0.25">
      <c r="A127" s="46">
        <v>123</v>
      </c>
      <c r="B127" s="70"/>
      <c r="C127" s="108"/>
      <c r="D127" s="47" t="str">
        <f>IF(ISBLANK(C127),"",VLOOKUP(MONTH(C127),'Paramètres de choix'!$D$7:$E$18,2,0))</f>
        <v/>
      </c>
      <c r="E127" s="72"/>
      <c r="F127" s="72"/>
      <c r="G127" s="72"/>
      <c r="H127" s="73"/>
      <c r="I127" s="73" t="str">
        <f t="shared" si="11"/>
        <v/>
      </c>
      <c r="J127" s="74"/>
      <c r="K127" s="137"/>
      <c r="L127" s="75"/>
      <c r="M127" s="137"/>
      <c r="N127" s="113"/>
      <c r="O127" s="77"/>
      <c r="P127" s="78"/>
      <c r="Q127" s="79"/>
      <c r="R127" s="80"/>
      <c r="S127" s="167"/>
      <c r="T127" s="81"/>
      <c r="U127" s="134"/>
      <c r="V127" s="117"/>
      <c r="W127" s="140">
        <f t="shared" si="12"/>
        <v>0</v>
      </c>
      <c r="X127" s="145">
        <f t="shared" si="13"/>
        <v>0</v>
      </c>
      <c r="Y127" s="149">
        <f t="shared" si="14"/>
        <v>0</v>
      </c>
      <c r="Z127" s="141" t="str">
        <f t="shared" si="15"/>
        <v/>
      </c>
      <c r="AA127" s="140">
        <f t="shared" si="16"/>
        <v>0</v>
      </c>
      <c r="AB127" s="141">
        <f t="shared" si="17"/>
        <v>0</v>
      </c>
      <c r="AC127" s="140">
        <f t="shared" si="18"/>
        <v>0</v>
      </c>
      <c r="AD127" s="141">
        <f t="shared" si="19"/>
        <v>0</v>
      </c>
      <c r="AE127" s="140">
        <f t="shared" si="20"/>
        <v>0</v>
      </c>
      <c r="AF127" s="141" t="str">
        <f t="shared" si="21"/>
        <v/>
      </c>
    </row>
    <row r="128" spans="1:32" s="23" customFormat="1" x14ac:dyDescent="0.25">
      <c r="A128" s="46">
        <v>124</v>
      </c>
      <c r="B128" s="70"/>
      <c r="C128" s="108"/>
      <c r="D128" s="47" t="str">
        <f>IF(ISBLANK(C128),"",VLOOKUP(MONTH(C128),'Paramètres de choix'!$D$7:$E$18,2,0))</f>
        <v/>
      </c>
      <c r="E128" s="72"/>
      <c r="F128" s="72"/>
      <c r="G128" s="72"/>
      <c r="H128" s="73"/>
      <c r="I128" s="73" t="str">
        <f t="shared" si="11"/>
        <v/>
      </c>
      <c r="J128" s="74"/>
      <c r="K128" s="137"/>
      <c r="L128" s="75"/>
      <c r="M128" s="137"/>
      <c r="N128" s="113"/>
      <c r="O128" s="77"/>
      <c r="P128" s="78"/>
      <c r="Q128" s="79"/>
      <c r="R128" s="80"/>
      <c r="S128" s="167"/>
      <c r="T128" s="81"/>
      <c r="U128" s="134"/>
      <c r="V128" s="117"/>
      <c r="W128" s="140">
        <f t="shared" si="12"/>
        <v>0</v>
      </c>
      <c r="X128" s="145">
        <f t="shared" si="13"/>
        <v>0</v>
      </c>
      <c r="Y128" s="149">
        <f t="shared" si="14"/>
        <v>0</v>
      </c>
      <c r="Z128" s="141" t="str">
        <f t="shared" si="15"/>
        <v/>
      </c>
      <c r="AA128" s="140">
        <f t="shared" si="16"/>
        <v>0</v>
      </c>
      <c r="AB128" s="141">
        <f t="shared" si="17"/>
        <v>0</v>
      </c>
      <c r="AC128" s="140">
        <f t="shared" si="18"/>
        <v>0</v>
      </c>
      <c r="AD128" s="141">
        <f t="shared" si="19"/>
        <v>0</v>
      </c>
      <c r="AE128" s="140">
        <f t="shared" si="20"/>
        <v>0</v>
      </c>
      <c r="AF128" s="141" t="str">
        <f t="shared" si="21"/>
        <v/>
      </c>
    </row>
    <row r="129" spans="1:32" s="23" customFormat="1" x14ac:dyDescent="0.25">
      <c r="A129" s="46">
        <v>125</v>
      </c>
      <c r="B129" s="87"/>
      <c r="C129" s="88"/>
      <c r="D129" s="47" t="str">
        <f>IF(ISBLANK(C129),"",VLOOKUP(MONTH(C129),'Paramètres de choix'!$D$7:$E$18,2,0))</f>
        <v/>
      </c>
      <c r="E129" s="83"/>
      <c r="F129" s="83"/>
      <c r="G129" s="83"/>
      <c r="H129" s="214"/>
      <c r="I129" s="73" t="str">
        <f t="shared" si="11"/>
        <v/>
      </c>
      <c r="J129" s="90"/>
      <c r="K129" s="138"/>
      <c r="L129" s="91"/>
      <c r="M129" s="138"/>
      <c r="N129" s="100"/>
      <c r="O129" s="111"/>
      <c r="P129" s="94"/>
      <c r="Q129" s="95"/>
      <c r="R129" s="96"/>
      <c r="S129" s="168"/>
      <c r="T129" s="97"/>
      <c r="U129" s="135"/>
      <c r="V129" s="120"/>
      <c r="W129" s="140">
        <f t="shared" si="12"/>
        <v>0</v>
      </c>
      <c r="X129" s="145">
        <f t="shared" si="13"/>
        <v>0</v>
      </c>
      <c r="Y129" s="149">
        <f t="shared" si="14"/>
        <v>0</v>
      </c>
      <c r="Z129" s="141" t="str">
        <f t="shared" si="15"/>
        <v/>
      </c>
      <c r="AA129" s="140">
        <f t="shared" si="16"/>
        <v>0</v>
      </c>
      <c r="AB129" s="141">
        <f t="shared" si="17"/>
        <v>0</v>
      </c>
      <c r="AC129" s="140">
        <f t="shared" si="18"/>
        <v>0</v>
      </c>
      <c r="AD129" s="141">
        <f t="shared" si="19"/>
        <v>0</v>
      </c>
      <c r="AE129" s="140">
        <f t="shared" si="20"/>
        <v>0</v>
      </c>
      <c r="AF129" s="141" t="str">
        <f t="shared" si="21"/>
        <v/>
      </c>
    </row>
    <row r="130" spans="1:32" s="23" customFormat="1" x14ac:dyDescent="0.25">
      <c r="A130" s="46">
        <v>126</v>
      </c>
      <c r="B130" s="87"/>
      <c r="C130" s="88"/>
      <c r="D130" s="47" t="str">
        <f>IF(ISBLANK(C130),"",VLOOKUP(MONTH(C130),'Paramètres de choix'!$D$7:$E$18,2,0))</f>
        <v/>
      </c>
      <c r="E130" s="83"/>
      <c r="F130" s="83"/>
      <c r="G130" s="83"/>
      <c r="H130" s="214"/>
      <c r="I130" s="73" t="str">
        <f t="shared" si="11"/>
        <v/>
      </c>
      <c r="J130" s="90"/>
      <c r="K130" s="138"/>
      <c r="L130" s="91"/>
      <c r="M130" s="138"/>
      <c r="N130" s="110"/>
      <c r="O130" s="111"/>
      <c r="P130" s="94"/>
      <c r="Q130" s="95"/>
      <c r="R130" s="96"/>
      <c r="S130" s="168"/>
      <c r="T130" s="97"/>
      <c r="U130" s="135"/>
      <c r="V130" s="120"/>
      <c r="W130" s="140">
        <f t="shared" si="12"/>
        <v>0</v>
      </c>
      <c r="X130" s="145">
        <f t="shared" si="13"/>
        <v>0</v>
      </c>
      <c r="Y130" s="149">
        <f t="shared" si="14"/>
        <v>0</v>
      </c>
      <c r="Z130" s="141" t="str">
        <f t="shared" si="15"/>
        <v/>
      </c>
      <c r="AA130" s="140">
        <f t="shared" si="16"/>
        <v>0</v>
      </c>
      <c r="AB130" s="141">
        <f t="shared" si="17"/>
        <v>0</v>
      </c>
      <c r="AC130" s="140">
        <f t="shared" si="18"/>
        <v>0</v>
      </c>
      <c r="AD130" s="141">
        <f t="shared" si="19"/>
        <v>0</v>
      </c>
      <c r="AE130" s="140">
        <f t="shared" si="20"/>
        <v>0</v>
      </c>
      <c r="AF130" s="141" t="str">
        <f t="shared" si="21"/>
        <v/>
      </c>
    </row>
    <row r="131" spans="1:32" s="23" customFormat="1" x14ac:dyDescent="0.25">
      <c r="A131" s="46">
        <v>127</v>
      </c>
      <c r="B131" s="87"/>
      <c r="C131" s="88"/>
      <c r="D131" s="47" t="str">
        <f>IF(ISBLANK(C131),"",VLOOKUP(MONTH(C131),'Paramètres de choix'!$D$7:$E$18,2,0))</f>
        <v/>
      </c>
      <c r="E131" s="83"/>
      <c r="F131" s="83"/>
      <c r="G131" s="83"/>
      <c r="H131" s="214"/>
      <c r="I131" s="73" t="str">
        <f t="shared" si="11"/>
        <v/>
      </c>
      <c r="J131" s="90"/>
      <c r="K131" s="138"/>
      <c r="L131" s="91"/>
      <c r="M131" s="138"/>
      <c r="N131" s="110"/>
      <c r="O131" s="111"/>
      <c r="P131" s="94"/>
      <c r="Q131" s="95"/>
      <c r="R131" s="96"/>
      <c r="S131" s="168"/>
      <c r="T131" s="97"/>
      <c r="U131" s="135"/>
      <c r="V131" s="120"/>
      <c r="W131" s="140">
        <f t="shared" si="12"/>
        <v>0</v>
      </c>
      <c r="X131" s="145">
        <f t="shared" si="13"/>
        <v>0</v>
      </c>
      <c r="Y131" s="149">
        <f t="shared" si="14"/>
        <v>0</v>
      </c>
      <c r="Z131" s="141" t="str">
        <f t="shared" si="15"/>
        <v/>
      </c>
      <c r="AA131" s="140">
        <f t="shared" si="16"/>
        <v>0</v>
      </c>
      <c r="AB131" s="141">
        <f t="shared" si="17"/>
        <v>0</v>
      </c>
      <c r="AC131" s="140">
        <f t="shared" si="18"/>
        <v>0</v>
      </c>
      <c r="AD131" s="141">
        <f t="shared" si="19"/>
        <v>0</v>
      </c>
      <c r="AE131" s="140">
        <f t="shared" si="20"/>
        <v>0</v>
      </c>
      <c r="AF131" s="141" t="str">
        <f t="shared" si="21"/>
        <v/>
      </c>
    </row>
    <row r="132" spans="1:32" s="23" customFormat="1" x14ac:dyDescent="0.25">
      <c r="A132" s="46">
        <v>128</v>
      </c>
      <c r="B132" s="87"/>
      <c r="C132" s="88"/>
      <c r="D132" s="47" t="str">
        <f>IF(ISBLANK(C132),"",VLOOKUP(MONTH(C132),'Paramètres de choix'!$D$7:$E$18,2,0))</f>
        <v/>
      </c>
      <c r="E132" s="83"/>
      <c r="F132" s="83"/>
      <c r="G132" s="83"/>
      <c r="H132" s="214"/>
      <c r="I132" s="73" t="str">
        <f t="shared" si="11"/>
        <v/>
      </c>
      <c r="J132" s="90"/>
      <c r="K132" s="138"/>
      <c r="L132" s="91"/>
      <c r="M132" s="138"/>
      <c r="N132" s="110"/>
      <c r="O132" s="111"/>
      <c r="P132" s="94"/>
      <c r="Q132" s="95"/>
      <c r="R132" s="96"/>
      <c r="S132" s="168"/>
      <c r="T132" s="97"/>
      <c r="U132" s="135"/>
      <c r="V132" s="120"/>
      <c r="W132" s="140">
        <f t="shared" si="12"/>
        <v>0</v>
      </c>
      <c r="X132" s="145">
        <f t="shared" si="13"/>
        <v>0</v>
      </c>
      <c r="Y132" s="149">
        <f t="shared" si="14"/>
        <v>0</v>
      </c>
      <c r="Z132" s="141" t="str">
        <f t="shared" si="15"/>
        <v/>
      </c>
      <c r="AA132" s="140">
        <f t="shared" si="16"/>
        <v>0</v>
      </c>
      <c r="AB132" s="141">
        <f t="shared" si="17"/>
        <v>0</v>
      </c>
      <c r="AC132" s="140">
        <f t="shared" si="18"/>
        <v>0</v>
      </c>
      <c r="AD132" s="141">
        <f t="shared" si="19"/>
        <v>0</v>
      </c>
      <c r="AE132" s="140">
        <f t="shared" si="20"/>
        <v>0</v>
      </c>
      <c r="AF132" s="141" t="str">
        <f t="shared" si="21"/>
        <v/>
      </c>
    </row>
    <row r="133" spans="1:32" s="23" customFormat="1" x14ac:dyDescent="0.25">
      <c r="A133" s="46">
        <v>129</v>
      </c>
      <c r="B133" s="87"/>
      <c r="C133" s="88"/>
      <c r="D133" s="47" t="str">
        <f>IF(ISBLANK(C133),"",VLOOKUP(MONTH(C133),'Paramètres de choix'!$D$7:$E$18,2,0))</f>
        <v/>
      </c>
      <c r="E133" s="83"/>
      <c r="F133" s="83"/>
      <c r="G133" s="83"/>
      <c r="H133" s="214"/>
      <c r="I133" s="73" t="str">
        <f t="shared" si="11"/>
        <v/>
      </c>
      <c r="J133" s="90"/>
      <c r="K133" s="138"/>
      <c r="L133" s="91"/>
      <c r="M133" s="138"/>
      <c r="N133" s="110"/>
      <c r="O133" s="111"/>
      <c r="P133" s="94"/>
      <c r="Q133" s="95"/>
      <c r="R133" s="96"/>
      <c r="S133" s="168"/>
      <c r="T133" s="97"/>
      <c r="U133" s="135"/>
      <c r="V133" s="120"/>
      <c r="W133" s="140">
        <f t="shared" si="12"/>
        <v>0</v>
      </c>
      <c r="X133" s="145">
        <f t="shared" si="13"/>
        <v>0</v>
      </c>
      <c r="Y133" s="149">
        <f t="shared" si="14"/>
        <v>0</v>
      </c>
      <c r="Z133" s="141" t="str">
        <f t="shared" si="15"/>
        <v/>
      </c>
      <c r="AA133" s="140">
        <f t="shared" si="16"/>
        <v>0</v>
      </c>
      <c r="AB133" s="141">
        <f t="shared" si="17"/>
        <v>0</v>
      </c>
      <c r="AC133" s="140">
        <f t="shared" si="18"/>
        <v>0</v>
      </c>
      <c r="AD133" s="141">
        <f t="shared" si="19"/>
        <v>0</v>
      </c>
      <c r="AE133" s="140">
        <f t="shared" si="20"/>
        <v>0</v>
      </c>
      <c r="AF133" s="141" t="str">
        <f t="shared" si="21"/>
        <v/>
      </c>
    </row>
    <row r="134" spans="1:32" s="23" customFormat="1" x14ac:dyDescent="0.25">
      <c r="A134" s="46">
        <v>130</v>
      </c>
      <c r="B134" s="87"/>
      <c r="C134" s="88"/>
      <c r="D134" s="47" t="str">
        <f>IF(ISBLANK(C134),"",VLOOKUP(MONTH(C134),'Paramètres de choix'!$D$7:$E$18,2,0))</f>
        <v/>
      </c>
      <c r="E134" s="83"/>
      <c r="F134" s="83"/>
      <c r="G134" s="83"/>
      <c r="H134" s="214"/>
      <c r="I134" s="73" t="str">
        <f t="shared" ref="I134:I197" si="22">+IF(ISBLANK(F134),"",1)</f>
        <v/>
      </c>
      <c r="J134" s="90"/>
      <c r="K134" s="138"/>
      <c r="L134" s="91"/>
      <c r="M134" s="138"/>
      <c r="N134" s="110"/>
      <c r="O134" s="111"/>
      <c r="P134" s="94"/>
      <c r="Q134" s="95"/>
      <c r="R134" s="96"/>
      <c r="S134" s="168"/>
      <c r="T134" s="97"/>
      <c r="U134" s="135"/>
      <c r="V134" s="120"/>
      <c r="W134" s="140">
        <f t="shared" ref="W134:W197" si="23">IF(ISBLANK(L134),J134,L134)</f>
        <v>0</v>
      </c>
      <c r="X134" s="145">
        <f t="shared" ref="X134:X197" si="24">IF(ISBLANK(M134),K134,M134)</f>
        <v>0</v>
      </c>
      <c r="Y134" s="149">
        <f t="shared" ref="Y134:Y197" si="25">IF(ISERROR(W134*X134),"",W134*X134)</f>
        <v>0</v>
      </c>
      <c r="Z134" s="141" t="str">
        <f t="shared" ref="Z134:Z197" si="26">IF(ISBLANK(O134),D134,O134)</f>
        <v/>
      </c>
      <c r="AA134" s="140">
        <f t="shared" ref="AA134:AA197" si="27">IF(ISBLANK(Q134),P134,Q134)</f>
        <v>0</v>
      </c>
      <c r="AB134" s="141">
        <f t="shared" ref="AB134:AB197" si="28">IF(ISBLANK(R134),O134,R134)</f>
        <v>0</v>
      </c>
      <c r="AC134" s="140">
        <f t="shared" ref="AC134:AC197" si="29">S134</f>
        <v>0</v>
      </c>
      <c r="AD134" s="141">
        <f t="shared" ref="AD134:AD197" si="30">R134</f>
        <v>0</v>
      </c>
      <c r="AE134" s="140">
        <f t="shared" ref="AE134:AE197" si="31">T134</f>
        <v>0</v>
      </c>
      <c r="AF134" s="141" t="str">
        <f t="shared" ref="AF134:AF197" si="32">IF(ISBLANK(R134),IF(ISBLANK(O134),D134,O134))</f>
        <v/>
      </c>
    </row>
    <row r="135" spans="1:32" s="23" customFormat="1" x14ac:dyDescent="0.25">
      <c r="A135" s="46">
        <v>131</v>
      </c>
      <c r="B135" s="70"/>
      <c r="C135" s="108"/>
      <c r="D135" s="47" t="str">
        <f>IF(ISBLANK(C135),"",VLOOKUP(MONTH(C135),'Paramètres de choix'!$D$7:$E$18,2,0))</f>
        <v/>
      </c>
      <c r="E135" s="72"/>
      <c r="F135" s="116"/>
      <c r="G135" s="72"/>
      <c r="H135" s="73"/>
      <c r="I135" s="73" t="str">
        <f t="shared" si="22"/>
        <v/>
      </c>
      <c r="J135" s="74"/>
      <c r="K135" s="137"/>
      <c r="L135" s="75"/>
      <c r="M135" s="137"/>
      <c r="N135" s="113"/>
      <c r="O135" s="77"/>
      <c r="P135" s="78"/>
      <c r="Q135" s="79"/>
      <c r="R135" s="80"/>
      <c r="S135" s="167"/>
      <c r="T135" s="81"/>
      <c r="U135" s="134"/>
      <c r="V135" s="117"/>
      <c r="W135" s="140">
        <f t="shared" si="23"/>
        <v>0</v>
      </c>
      <c r="X135" s="145">
        <f t="shared" si="24"/>
        <v>0</v>
      </c>
      <c r="Y135" s="149">
        <f t="shared" si="25"/>
        <v>0</v>
      </c>
      <c r="Z135" s="141" t="str">
        <f t="shared" si="26"/>
        <v/>
      </c>
      <c r="AA135" s="140">
        <f t="shared" si="27"/>
        <v>0</v>
      </c>
      <c r="AB135" s="141">
        <f t="shared" si="28"/>
        <v>0</v>
      </c>
      <c r="AC135" s="140">
        <f t="shared" si="29"/>
        <v>0</v>
      </c>
      <c r="AD135" s="141">
        <f t="shared" si="30"/>
        <v>0</v>
      </c>
      <c r="AE135" s="140">
        <f t="shared" si="31"/>
        <v>0</v>
      </c>
      <c r="AF135" s="141" t="str">
        <f t="shared" si="32"/>
        <v/>
      </c>
    </row>
    <row r="136" spans="1:32" s="23" customFormat="1" x14ac:dyDescent="0.25">
      <c r="A136" s="46">
        <v>132</v>
      </c>
      <c r="B136" s="70"/>
      <c r="C136" s="108"/>
      <c r="D136" s="47" t="str">
        <f>IF(ISBLANK(C136),"",VLOOKUP(MONTH(C136),'Paramètres de choix'!$D$7:$E$18,2,0))</f>
        <v/>
      </c>
      <c r="E136" s="72"/>
      <c r="F136" s="116"/>
      <c r="G136" s="72"/>
      <c r="H136" s="73"/>
      <c r="I136" s="73" t="str">
        <f t="shared" si="22"/>
        <v/>
      </c>
      <c r="J136" s="74"/>
      <c r="K136" s="137"/>
      <c r="L136" s="75"/>
      <c r="M136" s="137"/>
      <c r="N136" s="113"/>
      <c r="O136" s="77"/>
      <c r="P136" s="78"/>
      <c r="Q136" s="79"/>
      <c r="R136" s="80"/>
      <c r="S136" s="167"/>
      <c r="T136" s="81"/>
      <c r="U136" s="134"/>
      <c r="V136" s="117"/>
      <c r="W136" s="140">
        <f t="shared" si="23"/>
        <v>0</v>
      </c>
      <c r="X136" s="145">
        <f t="shared" si="24"/>
        <v>0</v>
      </c>
      <c r="Y136" s="149">
        <f t="shared" si="25"/>
        <v>0</v>
      </c>
      <c r="Z136" s="141" t="str">
        <f t="shared" si="26"/>
        <v/>
      </c>
      <c r="AA136" s="140">
        <f t="shared" si="27"/>
        <v>0</v>
      </c>
      <c r="AB136" s="141">
        <f t="shared" si="28"/>
        <v>0</v>
      </c>
      <c r="AC136" s="140">
        <f t="shared" si="29"/>
        <v>0</v>
      </c>
      <c r="AD136" s="141">
        <f t="shared" si="30"/>
        <v>0</v>
      </c>
      <c r="AE136" s="140">
        <f t="shared" si="31"/>
        <v>0</v>
      </c>
      <c r="AF136" s="141" t="str">
        <f t="shared" si="32"/>
        <v/>
      </c>
    </row>
    <row r="137" spans="1:32" s="23" customFormat="1" x14ac:dyDescent="0.25">
      <c r="A137" s="46">
        <v>133</v>
      </c>
      <c r="B137" s="70"/>
      <c r="C137" s="108"/>
      <c r="D137" s="47" t="str">
        <f>IF(ISBLANK(C137),"",VLOOKUP(MONTH(C137),'Paramètres de choix'!$D$7:$E$18,2,0))</f>
        <v/>
      </c>
      <c r="E137" s="72"/>
      <c r="F137" s="116"/>
      <c r="G137" s="72"/>
      <c r="H137" s="73"/>
      <c r="I137" s="73" t="str">
        <f t="shared" si="22"/>
        <v/>
      </c>
      <c r="J137" s="74"/>
      <c r="K137" s="137"/>
      <c r="L137" s="75"/>
      <c r="M137" s="137"/>
      <c r="N137" s="113"/>
      <c r="O137" s="77"/>
      <c r="P137" s="78"/>
      <c r="Q137" s="79"/>
      <c r="R137" s="80"/>
      <c r="S137" s="167"/>
      <c r="T137" s="81"/>
      <c r="U137" s="134"/>
      <c r="V137" s="117"/>
      <c r="W137" s="140">
        <f t="shared" si="23"/>
        <v>0</v>
      </c>
      <c r="X137" s="145">
        <f t="shared" si="24"/>
        <v>0</v>
      </c>
      <c r="Y137" s="149">
        <f t="shared" si="25"/>
        <v>0</v>
      </c>
      <c r="Z137" s="141" t="str">
        <f t="shared" si="26"/>
        <v/>
      </c>
      <c r="AA137" s="140">
        <f t="shared" si="27"/>
        <v>0</v>
      </c>
      <c r="AB137" s="141">
        <f t="shared" si="28"/>
        <v>0</v>
      </c>
      <c r="AC137" s="140">
        <f t="shared" si="29"/>
        <v>0</v>
      </c>
      <c r="AD137" s="141">
        <f t="shared" si="30"/>
        <v>0</v>
      </c>
      <c r="AE137" s="140">
        <f t="shared" si="31"/>
        <v>0</v>
      </c>
      <c r="AF137" s="141" t="str">
        <f t="shared" si="32"/>
        <v/>
      </c>
    </row>
    <row r="138" spans="1:32" s="23" customFormat="1" x14ac:dyDescent="0.25">
      <c r="A138" s="46">
        <v>134</v>
      </c>
      <c r="B138" s="70"/>
      <c r="C138" s="108"/>
      <c r="D138" s="47" t="str">
        <f>IF(ISBLANK(C138),"",VLOOKUP(MONTH(C138),'Paramètres de choix'!$D$7:$E$18,2,0))</f>
        <v/>
      </c>
      <c r="E138" s="72"/>
      <c r="F138" s="72"/>
      <c r="G138" s="72"/>
      <c r="H138" s="73"/>
      <c r="I138" s="73" t="str">
        <f t="shared" si="22"/>
        <v/>
      </c>
      <c r="J138" s="74"/>
      <c r="K138" s="137"/>
      <c r="L138" s="75"/>
      <c r="M138" s="137"/>
      <c r="N138" s="113"/>
      <c r="O138" s="77"/>
      <c r="P138" s="78"/>
      <c r="Q138" s="79"/>
      <c r="R138" s="80"/>
      <c r="S138" s="167"/>
      <c r="T138" s="81"/>
      <c r="U138" s="134"/>
      <c r="V138" s="117"/>
      <c r="W138" s="140">
        <f t="shared" si="23"/>
        <v>0</v>
      </c>
      <c r="X138" s="145">
        <f t="shared" si="24"/>
        <v>0</v>
      </c>
      <c r="Y138" s="149">
        <f t="shared" si="25"/>
        <v>0</v>
      </c>
      <c r="Z138" s="141" t="str">
        <f t="shared" si="26"/>
        <v/>
      </c>
      <c r="AA138" s="140">
        <f t="shared" si="27"/>
        <v>0</v>
      </c>
      <c r="AB138" s="141">
        <f t="shared" si="28"/>
        <v>0</v>
      </c>
      <c r="AC138" s="140">
        <f t="shared" si="29"/>
        <v>0</v>
      </c>
      <c r="AD138" s="141">
        <f t="shared" si="30"/>
        <v>0</v>
      </c>
      <c r="AE138" s="140">
        <f t="shared" si="31"/>
        <v>0</v>
      </c>
      <c r="AF138" s="141" t="str">
        <f t="shared" si="32"/>
        <v/>
      </c>
    </row>
    <row r="139" spans="1:32" s="23" customFormat="1" x14ac:dyDescent="0.25">
      <c r="A139" s="46">
        <v>135</v>
      </c>
      <c r="B139" s="70"/>
      <c r="C139" s="108"/>
      <c r="D139" s="47" t="str">
        <f>IF(ISBLANK(C139),"",VLOOKUP(MONTH(C139),'Paramètres de choix'!$D$7:$E$18,2,0))</f>
        <v/>
      </c>
      <c r="E139" s="72"/>
      <c r="F139" s="116"/>
      <c r="G139" s="72"/>
      <c r="H139" s="73"/>
      <c r="I139" s="73" t="str">
        <f t="shared" si="22"/>
        <v/>
      </c>
      <c r="J139" s="74"/>
      <c r="K139" s="137"/>
      <c r="L139" s="75"/>
      <c r="M139" s="137"/>
      <c r="N139" s="113"/>
      <c r="O139" s="77"/>
      <c r="P139" s="78"/>
      <c r="Q139" s="79"/>
      <c r="R139" s="80"/>
      <c r="S139" s="167"/>
      <c r="T139" s="81"/>
      <c r="U139" s="134"/>
      <c r="V139" s="117"/>
      <c r="W139" s="140">
        <f t="shared" si="23"/>
        <v>0</v>
      </c>
      <c r="X139" s="145">
        <f t="shared" si="24"/>
        <v>0</v>
      </c>
      <c r="Y139" s="149">
        <f t="shared" si="25"/>
        <v>0</v>
      </c>
      <c r="Z139" s="141" t="str">
        <f t="shared" si="26"/>
        <v/>
      </c>
      <c r="AA139" s="140">
        <f t="shared" si="27"/>
        <v>0</v>
      </c>
      <c r="AB139" s="141">
        <f t="shared" si="28"/>
        <v>0</v>
      </c>
      <c r="AC139" s="140">
        <f t="shared" si="29"/>
        <v>0</v>
      </c>
      <c r="AD139" s="141">
        <f t="shared" si="30"/>
        <v>0</v>
      </c>
      <c r="AE139" s="140">
        <f t="shared" si="31"/>
        <v>0</v>
      </c>
      <c r="AF139" s="141" t="str">
        <f t="shared" si="32"/>
        <v/>
      </c>
    </row>
    <row r="140" spans="1:32" s="23" customFormat="1" x14ac:dyDescent="0.25">
      <c r="A140" s="46">
        <v>136</v>
      </c>
      <c r="B140" s="70"/>
      <c r="C140" s="108"/>
      <c r="D140" s="47" t="str">
        <f>IF(ISBLANK(C140),"",VLOOKUP(MONTH(C140),'Paramètres de choix'!$D$7:$E$18,2,0))</f>
        <v/>
      </c>
      <c r="E140" s="72"/>
      <c r="F140" s="116"/>
      <c r="G140" s="72"/>
      <c r="H140" s="73"/>
      <c r="I140" s="73" t="str">
        <f t="shared" si="22"/>
        <v/>
      </c>
      <c r="J140" s="74"/>
      <c r="K140" s="137"/>
      <c r="L140" s="75"/>
      <c r="M140" s="137"/>
      <c r="N140" s="113"/>
      <c r="O140" s="77"/>
      <c r="P140" s="78"/>
      <c r="Q140" s="79"/>
      <c r="R140" s="80"/>
      <c r="S140" s="167"/>
      <c r="T140" s="81"/>
      <c r="U140" s="134"/>
      <c r="V140" s="117"/>
      <c r="W140" s="140">
        <f t="shared" si="23"/>
        <v>0</v>
      </c>
      <c r="X140" s="145">
        <f t="shared" si="24"/>
        <v>0</v>
      </c>
      <c r="Y140" s="149">
        <f t="shared" si="25"/>
        <v>0</v>
      </c>
      <c r="Z140" s="141" t="str">
        <f t="shared" si="26"/>
        <v/>
      </c>
      <c r="AA140" s="140">
        <f t="shared" si="27"/>
        <v>0</v>
      </c>
      <c r="AB140" s="141">
        <f t="shared" si="28"/>
        <v>0</v>
      </c>
      <c r="AC140" s="140">
        <f t="shared" si="29"/>
        <v>0</v>
      </c>
      <c r="AD140" s="141">
        <f t="shared" si="30"/>
        <v>0</v>
      </c>
      <c r="AE140" s="140">
        <f t="shared" si="31"/>
        <v>0</v>
      </c>
      <c r="AF140" s="141" t="str">
        <f t="shared" si="32"/>
        <v/>
      </c>
    </row>
    <row r="141" spans="1:32" s="23" customFormat="1" x14ac:dyDescent="0.25">
      <c r="A141" s="46">
        <v>137</v>
      </c>
      <c r="B141" s="70"/>
      <c r="C141" s="108"/>
      <c r="D141" s="47" t="str">
        <f>IF(ISBLANK(C141),"",VLOOKUP(MONTH(C141),'Paramètres de choix'!$D$7:$E$18,2,0))</f>
        <v/>
      </c>
      <c r="E141" s="72"/>
      <c r="F141" s="116"/>
      <c r="G141" s="72"/>
      <c r="H141" s="73"/>
      <c r="I141" s="73" t="str">
        <f t="shared" si="22"/>
        <v/>
      </c>
      <c r="J141" s="74"/>
      <c r="K141" s="137"/>
      <c r="L141" s="75"/>
      <c r="M141" s="137"/>
      <c r="N141" s="113"/>
      <c r="O141" s="77"/>
      <c r="P141" s="78"/>
      <c r="Q141" s="79"/>
      <c r="R141" s="80"/>
      <c r="S141" s="167"/>
      <c r="T141" s="81"/>
      <c r="U141" s="134"/>
      <c r="V141" s="117"/>
      <c r="W141" s="140">
        <f t="shared" si="23"/>
        <v>0</v>
      </c>
      <c r="X141" s="145">
        <f t="shared" si="24"/>
        <v>0</v>
      </c>
      <c r="Y141" s="149">
        <f t="shared" si="25"/>
        <v>0</v>
      </c>
      <c r="Z141" s="141" t="str">
        <f t="shared" si="26"/>
        <v/>
      </c>
      <c r="AA141" s="140">
        <f t="shared" si="27"/>
        <v>0</v>
      </c>
      <c r="AB141" s="141">
        <f t="shared" si="28"/>
        <v>0</v>
      </c>
      <c r="AC141" s="140">
        <f t="shared" si="29"/>
        <v>0</v>
      </c>
      <c r="AD141" s="141">
        <f t="shared" si="30"/>
        <v>0</v>
      </c>
      <c r="AE141" s="140">
        <f t="shared" si="31"/>
        <v>0</v>
      </c>
      <c r="AF141" s="141" t="str">
        <f t="shared" si="32"/>
        <v/>
      </c>
    </row>
    <row r="142" spans="1:32" s="23" customFormat="1" x14ac:dyDescent="0.25">
      <c r="A142" s="46">
        <v>138</v>
      </c>
      <c r="B142" s="70"/>
      <c r="C142" s="108"/>
      <c r="D142" s="47" t="str">
        <f>IF(ISBLANK(C142),"",VLOOKUP(MONTH(C142),'Paramètres de choix'!$D$7:$E$18,2,0))</f>
        <v/>
      </c>
      <c r="E142" s="72"/>
      <c r="F142" s="116"/>
      <c r="G142" s="72"/>
      <c r="H142" s="73"/>
      <c r="I142" s="73" t="str">
        <f t="shared" si="22"/>
        <v/>
      </c>
      <c r="J142" s="74"/>
      <c r="K142" s="137"/>
      <c r="L142" s="75"/>
      <c r="M142" s="137"/>
      <c r="N142" s="113"/>
      <c r="O142" s="77"/>
      <c r="P142" s="78"/>
      <c r="Q142" s="79"/>
      <c r="R142" s="80"/>
      <c r="S142" s="167"/>
      <c r="T142" s="81"/>
      <c r="U142" s="134"/>
      <c r="V142" s="117"/>
      <c r="W142" s="140">
        <f t="shared" si="23"/>
        <v>0</v>
      </c>
      <c r="X142" s="145">
        <f t="shared" si="24"/>
        <v>0</v>
      </c>
      <c r="Y142" s="149">
        <f t="shared" si="25"/>
        <v>0</v>
      </c>
      <c r="Z142" s="141" t="str">
        <f t="shared" si="26"/>
        <v/>
      </c>
      <c r="AA142" s="140">
        <f t="shared" si="27"/>
        <v>0</v>
      </c>
      <c r="AB142" s="141">
        <f t="shared" si="28"/>
        <v>0</v>
      </c>
      <c r="AC142" s="140">
        <f t="shared" si="29"/>
        <v>0</v>
      </c>
      <c r="AD142" s="141">
        <f t="shared" si="30"/>
        <v>0</v>
      </c>
      <c r="AE142" s="140">
        <f t="shared" si="31"/>
        <v>0</v>
      </c>
      <c r="AF142" s="141" t="str">
        <f t="shared" si="32"/>
        <v/>
      </c>
    </row>
    <row r="143" spans="1:32" s="23" customFormat="1" x14ac:dyDescent="0.25">
      <c r="A143" s="46">
        <v>139</v>
      </c>
      <c r="B143" s="70"/>
      <c r="C143" s="108"/>
      <c r="D143" s="47" t="str">
        <f>IF(ISBLANK(C143),"",VLOOKUP(MONTH(C143),'Paramètres de choix'!$D$7:$E$18,2,0))</f>
        <v/>
      </c>
      <c r="E143" s="72"/>
      <c r="F143" s="116"/>
      <c r="G143" s="72"/>
      <c r="H143" s="73"/>
      <c r="I143" s="73" t="str">
        <f t="shared" si="22"/>
        <v/>
      </c>
      <c r="J143" s="74"/>
      <c r="K143" s="137"/>
      <c r="L143" s="75"/>
      <c r="M143" s="137"/>
      <c r="N143" s="113"/>
      <c r="O143" s="77"/>
      <c r="P143" s="78"/>
      <c r="Q143" s="79"/>
      <c r="R143" s="80"/>
      <c r="S143" s="167"/>
      <c r="T143" s="81"/>
      <c r="U143" s="134"/>
      <c r="V143" s="117"/>
      <c r="W143" s="140">
        <f t="shared" si="23"/>
        <v>0</v>
      </c>
      <c r="X143" s="145">
        <f t="shared" si="24"/>
        <v>0</v>
      </c>
      <c r="Y143" s="149">
        <f t="shared" si="25"/>
        <v>0</v>
      </c>
      <c r="Z143" s="141" t="str">
        <f t="shared" si="26"/>
        <v/>
      </c>
      <c r="AA143" s="140">
        <f t="shared" si="27"/>
        <v>0</v>
      </c>
      <c r="AB143" s="141">
        <f t="shared" si="28"/>
        <v>0</v>
      </c>
      <c r="AC143" s="140">
        <f t="shared" si="29"/>
        <v>0</v>
      </c>
      <c r="AD143" s="141">
        <f t="shared" si="30"/>
        <v>0</v>
      </c>
      <c r="AE143" s="140">
        <f t="shared" si="31"/>
        <v>0</v>
      </c>
      <c r="AF143" s="141" t="str">
        <f t="shared" si="32"/>
        <v/>
      </c>
    </row>
    <row r="144" spans="1:32" s="23" customFormat="1" x14ac:dyDescent="0.25">
      <c r="A144" s="46">
        <v>140</v>
      </c>
      <c r="B144" s="70"/>
      <c r="C144" s="108"/>
      <c r="D144" s="47" t="str">
        <f>IF(ISBLANK(C144),"",VLOOKUP(MONTH(C144),'Paramètres de choix'!$D$7:$E$18,2,0))</f>
        <v/>
      </c>
      <c r="E144" s="72"/>
      <c r="F144" s="116"/>
      <c r="G144" s="72"/>
      <c r="H144" s="73"/>
      <c r="I144" s="73" t="str">
        <f t="shared" si="22"/>
        <v/>
      </c>
      <c r="J144" s="74"/>
      <c r="K144" s="137"/>
      <c r="L144" s="75"/>
      <c r="M144" s="137"/>
      <c r="N144" s="113"/>
      <c r="O144" s="77"/>
      <c r="P144" s="78"/>
      <c r="Q144" s="79"/>
      <c r="R144" s="80"/>
      <c r="S144" s="167"/>
      <c r="T144" s="81"/>
      <c r="U144" s="134"/>
      <c r="V144" s="117"/>
      <c r="W144" s="140">
        <f t="shared" si="23"/>
        <v>0</v>
      </c>
      <c r="X144" s="145">
        <f t="shared" si="24"/>
        <v>0</v>
      </c>
      <c r="Y144" s="149">
        <f t="shared" si="25"/>
        <v>0</v>
      </c>
      <c r="Z144" s="141" t="str">
        <f t="shared" si="26"/>
        <v/>
      </c>
      <c r="AA144" s="140">
        <f t="shared" si="27"/>
        <v>0</v>
      </c>
      <c r="AB144" s="141">
        <f t="shared" si="28"/>
        <v>0</v>
      </c>
      <c r="AC144" s="140">
        <f t="shared" si="29"/>
        <v>0</v>
      </c>
      <c r="AD144" s="141">
        <f t="shared" si="30"/>
        <v>0</v>
      </c>
      <c r="AE144" s="140">
        <f t="shared" si="31"/>
        <v>0</v>
      </c>
      <c r="AF144" s="141" t="str">
        <f t="shared" si="32"/>
        <v/>
      </c>
    </row>
    <row r="145" spans="1:32" s="23" customFormat="1" x14ac:dyDescent="0.25">
      <c r="A145" s="46">
        <v>141</v>
      </c>
      <c r="B145" s="70"/>
      <c r="C145" s="108"/>
      <c r="D145" s="47" t="str">
        <f>IF(ISBLANK(C145),"",VLOOKUP(MONTH(C145),'Paramètres de choix'!$D$7:$E$18,2,0))</f>
        <v/>
      </c>
      <c r="E145" s="72"/>
      <c r="F145" s="116"/>
      <c r="G145" s="72"/>
      <c r="H145" s="73"/>
      <c r="I145" s="73" t="str">
        <f t="shared" si="22"/>
        <v/>
      </c>
      <c r="J145" s="74"/>
      <c r="K145" s="137"/>
      <c r="L145" s="75"/>
      <c r="M145" s="137"/>
      <c r="N145" s="113"/>
      <c r="O145" s="77"/>
      <c r="P145" s="78"/>
      <c r="Q145" s="79"/>
      <c r="R145" s="80"/>
      <c r="S145" s="167"/>
      <c r="T145" s="81"/>
      <c r="U145" s="134"/>
      <c r="V145" s="117"/>
      <c r="W145" s="140">
        <f t="shared" si="23"/>
        <v>0</v>
      </c>
      <c r="X145" s="145">
        <f t="shared" si="24"/>
        <v>0</v>
      </c>
      <c r="Y145" s="149">
        <f t="shared" si="25"/>
        <v>0</v>
      </c>
      <c r="Z145" s="141" t="str">
        <f t="shared" si="26"/>
        <v/>
      </c>
      <c r="AA145" s="140">
        <f t="shared" si="27"/>
        <v>0</v>
      </c>
      <c r="AB145" s="141">
        <f t="shared" si="28"/>
        <v>0</v>
      </c>
      <c r="AC145" s="140">
        <f t="shared" si="29"/>
        <v>0</v>
      </c>
      <c r="AD145" s="141">
        <f t="shared" si="30"/>
        <v>0</v>
      </c>
      <c r="AE145" s="140">
        <f t="shared" si="31"/>
        <v>0</v>
      </c>
      <c r="AF145" s="141" t="str">
        <f t="shared" si="32"/>
        <v/>
      </c>
    </row>
    <row r="146" spans="1:32" s="23" customFormat="1" x14ac:dyDescent="0.25">
      <c r="A146" s="46">
        <v>142</v>
      </c>
      <c r="B146" s="70"/>
      <c r="C146" s="108"/>
      <c r="D146" s="47" t="str">
        <f>IF(ISBLANK(C146),"",VLOOKUP(MONTH(C146),'Paramètres de choix'!$D$7:$E$18,2,0))</f>
        <v/>
      </c>
      <c r="E146" s="72"/>
      <c r="F146" s="72"/>
      <c r="G146" s="72"/>
      <c r="H146" s="73"/>
      <c r="I146" s="73" t="str">
        <f t="shared" si="22"/>
        <v/>
      </c>
      <c r="J146" s="74"/>
      <c r="K146" s="137"/>
      <c r="L146" s="118"/>
      <c r="M146" s="137"/>
      <c r="N146" s="113"/>
      <c r="O146" s="77"/>
      <c r="P146" s="78"/>
      <c r="Q146" s="79"/>
      <c r="R146" s="80"/>
      <c r="S146" s="167"/>
      <c r="T146" s="81"/>
      <c r="U146" s="134"/>
      <c r="V146" s="82"/>
      <c r="W146" s="140">
        <f t="shared" si="23"/>
        <v>0</v>
      </c>
      <c r="X146" s="145">
        <f t="shared" si="24"/>
        <v>0</v>
      </c>
      <c r="Y146" s="149">
        <f t="shared" si="25"/>
        <v>0</v>
      </c>
      <c r="Z146" s="141" t="str">
        <f t="shared" si="26"/>
        <v/>
      </c>
      <c r="AA146" s="140">
        <f t="shared" si="27"/>
        <v>0</v>
      </c>
      <c r="AB146" s="141">
        <f t="shared" si="28"/>
        <v>0</v>
      </c>
      <c r="AC146" s="140">
        <f t="shared" si="29"/>
        <v>0</v>
      </c>
      <c r="AD146" s="141">
        <f t="shared" si="30"/>
        <v>0</v>
      </c>
      <c r="AE146" s="140">
        <f t="shared" si="31"/>
        <v>0</v>
      </c>
      <c r="AF146" s="141" t="str">
        <f t="shared" si="32"/>
        <v/>
      </c>
    </row>
    <row r="147" spans="1:32" s="23" customFormat="1" x14ac:dyDescent="0.25">
      <c r="A147" s="46">
        <v>143</v>
      </c>
      <c r="B147" s="70"/>
      <c r="C147" s="108"/>
      <c r="D147" s="47" t="str">
        <f>IF(ISBLANK(C147),"",VLOOKUP(MONTH(C147),'Paramètres de choix'!$D$7:$E$18,2,0))</f>
        <v/>
      </c>
      <c r="E147" s="72"/>
      <c r="F147" s="116"/>
      <c r="G147" s="72"/>
      <c r="H147" s="73"/>
      <c r="I147" s="73" t="str">
        <f t="shared" si="22"/>
        <v/>
      </c>
      <c r="J147" s="74"/>
      <c r="K147" s="137"/>
      <c r="L147" s="75"/>
      <c r="M147" s="137"/>
      <c r="N147" s="113"/>
      <c r="O147" s="77"/>
      <c r="P147" s="78"/>
      <c r="Q147" s="79"/>
      <c r="R147" s="80"/>
      <c r="S147" s="167"/>
      <c r="T147" s="81"/>
      <c r="U147" s="134"/>
      <c r="V147" s="117"/>
      <c r="W147" s="140">
        <f t="shared" si="23"/>
        <v>0</v>
      </c>
      <c r="X147" s="145">
        <f t="shared" si="24"/>
        <v>0</v>
      </c>
      <c r="Y147" s="149">
        <f t="shared" si="25"/>
        <v>0</v>
      </c>
      <c r="Z147" s="141" t="str">
        <f t="shared" si="26"/>
        <v/>
      </c>
      <c r="AA147" s="140">
        <f t="shared" si="27"/>
        <v>0</v>
      </c>
      <c r="AB147" s="141">
        <f t="shared" si="28"/>
        <v>0</v>
      </c>
      <c r="AC147" s="140">
        <f t="shared" si="29"/>
        <v>0</v>
      </c>
      <c r="AD147" s="141">
        <f t="shared" si="30"/>
        <v>0</v>
      </c>
      <c r="AE147" s="140">
        <f t="shared" si="31"/>
        <v>0</v>
      </c>
      <c r="AF147" s="141" t="str">
        <f t="shared" si="32"/>
        <v/>
      </c>
    </row>
    <row r="148" spans="1:32" s="23" customFormat="1" x14ac:dyDescent="0.25">
      <c r="A148" s="46">
        <v>144</v>
      </c>
      <c r="B148" s="70"/>
      <c r="C148" s="108"/>
      <c r="D148" s="47" t="str">
        <f>IF(ISBLANK(C148),"",VLOOKUP(MONTH(C148),'Paramètres de choix'!$D$7:$E$18,2,0))</f>
        <v/>
      </c>
      <c r="E148" s="72"/>
      <c r="F148" s="116"/>
      <c r="G148" s="72"/>
      <c r="H148" s="73"/>
      <c r="I148" s="73" t="str">
        <f t="shared" si="22"/>
        <v/>
      </c>
      <c r="J148" s="74"/>
      <c r="K148" s="137"/>
      <c r="L148" s="75"/>
      <c r="M148" s="137"/>
      <c r="N148" s="113"/>
      <c r="O148" s="77"/>
      <c r="P148" s="78"/>
      <c r="Q148" s="79"/>
      <c r="R148" s="80"/>
      <c r="S148" s="167"/>
      <c r="T148" s="81"/>
      <c r="U148" s="134"/>
      <c r="V148" s="117"/>
      <c r="W148" s="140">
        <f t="shared" si="23"/>
        <v>0</v>
      </c>
      <c r="X148" s="145">
        <f t="shared" si="24"/>
        <v>0</v>
      </c>
      <c r="Y148" s="149">
        <f t="shared" si="25"/>
        <v>0</v>
      </c>
      <c r="Z148" s="141" t="str">
        <f t="shared" si="26"/>
        <v/>
      </c>
      <c r="AA148" s="140">
        <f t="shared" si="27"/>
        <v>0</v>
      </c>
      <c r="AB148" s="141">
        <f t="shared" si="28"/>
        <v>0</v>
      </c>
      <c r="AC148" s="140">
        <f t="shared" si="29"/>
        <v>0</v>
      </c>
      <c r="AD148" s="141">
        <f t="shared" si="30"/>
        <v>0</v>
      </c>
      <c r="AE148" s="140">
        <f t="shared" si="31"/>
        <v>0</v>
      </c>
      <c r="AF148" s="141" t="str">
        <f t="shared" si="32"/>
        <v/>
      </c>
    </row>
    <row r="149" spans="1:32" s="23" customFormat="1" x14ac:dyDescent="0.25">
      <c r="A149" s="46">
        <v>145</v>
      </c>
      <c r="B149" s="70"/>
      <c r="C149" s="108"/>
      <c r="D149" s="47" t="str">
        <f>IF(ISBLANK(C149),"",VLOOKUP(MONTH(C149),'Paramètres de choix'!$D$7:$E$18,2,0))</f>
        <v/>
      </c>
      <c r="E149" s="72"/>
      <c r="F149" s="116"/>
      <c r="G149" s="72"/>
      <c r="H149" s="73"/>
      <c r="I149" s="73" t="str">
        <f t="shared" si="22"/>
        <v/>
      </c>
      <c r="J149" s="74"/>
      <c r="K149" s="137"/>
      <c r="L149" s="75"/>
      <c r="M149" s="137"/>
      <c r="N149" s="113"/>
      <c r="O149" s="77"/>
      <c r="P149" s="78"/>
      <c r="Q149" s="79"/>
      <c r="R149" s="80"/>
      <c r="S149" s="167"/>
      <c r="T149" s="81"/>
      <c r="U149" s="134"/>
      <c r="V149" s="117"/>
      <c r="W149" s="140">
        <f t="shared" si="23"/>
        <v>0</v>
      </c>
      <c r="X149" s="145">
        <f t="shared" si="24"/>
        <v>0</v>
      </c>
      <c r="Y149" s="149">
        <f t="shared" si="25"/>
        <v>0</v>
      </c>
      <c r="Z149" s="141" t="str">
        <f t="shared" si="26"/>
        <v/>
      </c>
      <c r="AA149" s="140">
        <f t="shared" si="27"/>
        <v>0</v>
      </c>
      <c r="AB149" s="141">
        <f t="shared" si="28"/>
        <v>0</v>
      </c>
      <c r="AC149" s="140">
        <f t="shared" si="29"/>
        <v>0</v>
      </c>
      <c r="AD149" s="141">
        <f t="shared" si="30"/>
        <v>0</v>
      </c>
      <c r="AE149" s="140">
        <f t="shared" si="31"/>
        <v>0</v>
      </c>
      <c r="AF149" s="141" t="str">
        <f t="shared" si="32"/>
        <v/>
      </c>
    </row>
    <row r="150" spans="1:32" s="23" customFormat="1" x14ac:dyDescent="0.25">
      <c r="A150" s="46">
        <v>146</v>
      </c>
      <c r="B150" s="70"/>
      <c r="C150" s="108"/>
      <c r="D150" s="47" t="str">
        <f>IF(ISBLANK(C150),"",VLOOKUP(MONTH(C150),'Paramètres de choix'!$D$7:$E$18,2,0))</f>
        <v/>
      </c>
      <c r="E150" s="72"/>
      <c r="F150" s="116"/>
      <c r="G150" s="72"/>
      <c r="H150" s="73"/>
      <c r="I150" s="73" t="str">
        <f t="shared" si="22"/>
        <v/>
      </c>
      <c r="J150" s="74"/>
      <c r="K150" s="137"/>
      <c r="L150" s="75"/>
      <c r="M150" s="137"/>
      <c r="N150" s="113"/>
      <c r="O150" s="77"/>
      <c r="P150" s="78"/>
      <c r="Q150" s="79"/>
      <c r="R150" s="80"/>
      <c r="S150" s="167"/>
      <c r="T150" s="81"/>
      <c r="U150" s="134"/>
      <c r="V150" s="117"/>
      <c r="W150" s="140">
        <f t="shared" si="23"/>
        <v>0</v>
      </c>
      <c r="X150" s="145">
        <f t="shared" si="24"/>
        <v>0</v>
      </c>
      <c r="Y150" s="149">
        <f t="shared" si="25"/>
        <v>0</v>
      </c>
      <c r="Z150" s="141" t="str">
        <f t="shared" si="26"/>
        <v/>
      </c>
      <c r="AA150" s="140">
        <f t="shared" si="27"/>
        <v>0</v>
      </c>
      <c r="AB150" s="141">
        <f t="shared" si="28"/>
        <v>0</v>
      </c>
      <c r="AC150" s="140">
        <f t="shared" si="29"/>
        <v>0</v>
      </c>
      <c r="AD150" s="141">
        <f t="shared" si="30"/>
        <v>0</v>
      </c>
      <c r="AE150" s="140">
        <f t="shared" si="31"/>
        <v>0</v>
      </c>
      <c r="AF150" s="141" t="str">
        <f t="shared" si="32"/>
        <v/>
      </c>
    </row>
    <row r="151" spans="1:32" s="23" customFormat="1" x14ac:dyDescent="0.25">
      <c r="A151" s="46">
        <v>147</v>
      </c>
      <c r="B151" s="70"/>
      <c r="C151" s="108"/>
      <c r="D151" s="47" t="str">
        <f>IF(ISBLANK(C151),"",VLOOKUP(MONTH(C151),'Paramètres de choix'!$D$7:$E$18,2,0))</f>
        <v/>
      </c>
      <c r="E151" s="72"/>
      <c r="F151" s="116"/>
      <c r="G151" s="72"/>
      <c r="H151" s="73"/>
      <c r="I151" s="73" t="str">
        <f t="shared" si="22"/>
        <v/>
      </c>
      <c r="J151" s="74"/>
      <c r="K151" s="137"/>
      <c r="L151" s="75"/>
      <c r="M151" s="137"/>
      <c r="N151" s="113"/>
      <c r="O151" s="77"/>
      <c r="P151" s="78"/>
      <c r="Q151" s="79"/>
      <c r="R151" s="80"/>
      <c r="S151" s="167"/>
      <c r="T151" s="81"/>
      <c r="U151" s="134"/>
      <c r="V151" s="117"/>
      <c r="W151" s="140">
        <f t="shared" si="23"/>
        <v>0</v>
      </c>
      <c r="X151" s="145">
        <f t="shared" si="24"/>
        <v>0</v>
      </c>
      <c r="Y151" s="149">
        <f t="shared" si="25"/>
        <v>0</v>
      </c>
      <c r="Z151" s="141" t="str">
        <f t="shared" si="26"/>
        <v/>
      </c>
      <c r="AA151" s="140">
        <f t="shared" si="27"/>
        <v>0</v>
      </c>
      <c r="AB151" s="141">
        <f t="shared" si="28"/>
        <v>0</v>
      </c>
      <c r="AC151" s="140">
        <f t="shared" si="29"/>
        <v>0</v>
      </c>
      <c r="AD151" s="141">
        <f t="shared" si="30"/>
        <v>0</v>
      </c>
      <c r="AE151" s="140">
        <f t="shared" si="31"/>
        <v>0</v>
      </c>
      <c r="AF151" s="141" t="str">
        <f t="shared" si="32"/>
        <v/>
      </c>
    </row>
    <row r="152" spans="1:32" s="23" customFormat="1" x14ac:dyDescent="0.25">
      <c r="A152" s="46">
        <v>148</v>
      </c>
      <c r="B152" s="70"/>
      <c r="C152" s="108"/>
      <c r="D152" s="47" t="str">
        <f>IF(ISBLANK(C152),"",VLOOKUP(MONTH(C152),'Paramètres de choix'!$D$7:$E$18,2,0))</f>
        <v/>
      </c>
      <c r="E152" s="72"/>
      <c r="F152" s="116"/>
      <c r="G152" s="72"/>
      <c r="H152" s="73"/>
      <c r="I152" s="73" t="str">
        <f t="shared" si="22"/>
        <v/>
      </c>
      <c r="J152" s="74"/>
      <c r="K152" s="137"/>
      <c r="L152" s="75"/>
      <c r="M152" s="137"/>
      <c r="N152" s="113"/>
      <c r="O152" s="77"/>
      <c r="P152" s="78"/>
      <c r="Q152" s="79"/>
      <c r="R152" s="80"/>
      <c r="S152" s="167"/>
      <c r="T152" s="81"/>
      <c r="U152" s="134"/>
      <c r="V152" s="117"/>
      <c r="W152" s="140">
        <f t="shared" si="23"/>
        <v>0</v>
      </c>
      <c r="X152" s="145">
        <f t="shared" si="24"/>
        <v>0</v>
      </c>
      <c r="Y152" s="149">
        <f t="shared" si="25"/>
        <v>0</v>
      </c>
      <c r="Z152" s="141" t="str">
        <f t="shared" si="26"/>
        <v/>
      </c>
      <c r="AA152" s="140">
        <f t="shared" si="27"/>
        <v>0</v>
      </c>
      <c r="AB152" s="141">
        <f t="shared" si="28"/>
        <v>0</v>
      </c>
      <c r="AC152" s="140">
        <f t="shared" si="29"/>
        <v>0</v>
      </c>
      <c r="AD152" s="141">
        <f t="shared" si="30"/>
        <v>0</v>
      </c>
      <c r="AE152" s="140">
        <f t="shared" si="31"/>
        <v>0</v>
      </c>
      <c r="AF152" s="141" t="str">
        <f t="shared" si="32"/>
        <v/>
      </c>
    </row>
    <row r="153" spans="1:32" s="23" customFormat="1" x14ac:dyDescent="0.25">
      <c r="A153" s="46">
        <v>149</v>
      </c>
      <c r="B153" s="70"/>
      <c r="C153" s="108"/>
      <c r="D153" s="47" t="str">
        <f>IF(ISBLANK(C153),"",VLOOKUP(MONTH(C153),'Paramètres de choix'!$D$7:$E$18,2,0))</f>
        <v/>
      </c>
      <c r="E153" s="72"/>
      <c r="F153" s="116"/>
      <c r="G153" s="72"/>
      <c r="H153" s="73"/>
      <c r="I153" s="73" t="str">
        <f t="shared" si="22"/>
        <v/>
      </c>
      <c r="J153" s="74"/>
      <c r="K153" s="137"/>
      <c r="L153" s="75"/>
      <c r="M153" s="137"/>
      <c r="N153" s="113"/>
      <c r="O153" s="77"/>
      <c r="P153" s="78"/>
      <c r="Q153" s="79"/>
      <c r="R153" s="80"/>
      <c r="S153" s="167"/>
      <c r="T153" s="81"/>
      <c r="U153" s="134"/>
      <c r="V153" s="117"/>
      <c r="W153" s="140">
        <f t="shared" si="23"/>
        <v>0</v>
      </c>
      <c r="X153" s="145">
        <f t="shared" si="24"/>
        <v>0</v>
      </c>
      <c r="Y153" s="149">
        <f t="shared" si="25"/>
        <v>0</v>
      </c>
      <c r="Z153" s="141" t="str">
        <f t="shared" si="26"/>
        <v/>
      </c>
      <c r="AA153" s="140">
        <f t="shared" si="27"/>
        <v>0</v>
      </c>
      <c r="AB153" s="141">
        <f t="shared" si="28"/>
        <v>0</v>
      </c>
      <c r="AC153" s="140">
        <f t="shared" si="29"/>
        <v>0</v>
      </c>
      <c r="AD153" s="141">
        <f t="shared" si="30"/>
        <v>0</v>
      </c>
      <c r="AE153" s="140">
        <f t="shared" si="31"/>
        <v>0</v>
      </c>
      <c r="AF153" s="141" t="str">
        <f t="shared" si="32"/>
        <v/>
      </c>
    </row>
    <row r="154" spans="1:32" s="23" customFormat="1" x14ac:dyDescent="0.25">
      <c r="A154" s="46">
        <v>150</v>
      </c>
      <c r="B154" s="70"/>
      <c r="C154" s="108"/>
      <c r="D154" s="47" t="str">
        <f>IF(ISBLANK(C154),"",VLOOKUP(MONTH(C154),'Paramètres de choix'!$D$7:$E$18,2,0))</f>
        <v/>
      </c>
      <c r="E154" s="72"/>
      <c r="F154" s="116"/>
      <c r="G154" s="72"/>
      <c r="H154" s="73"/>
      <c r="I154" s="73" t="str">
        <f t="shared" si="22"/>
        <v/>
      </c>
      <c r="J154" s="74"/>
      <c r="K154" s="137"/>
      <c r="L154" s="75"/>
      <c r="M154" s="137"/>
      <c r="N154" s="113"/>
      <c r="O154" s="77"/>
      <c r="P154" s="78"/>
      <c r="Q154" s="79"/>
      <c r="R154" s="80"/>
      <c r="S154" s="167"/>
      <c r="T154" s="81"/>
      <c r="U154" s="134"/>
      <c r="V154" s="117"/>
      <c r="W154" s="140">
        <f t="shared" si="23"/>
        <v>0</v>
      </c>
      <c r="X154" s="145">
        <f t="shared" si="24"/>
        <v>0</v>
      </c>
      <c r="Y154" s="149">
        <f t="shared" si="25"/>
        <v>0</v>
      </c>
      <c r="Z154" s="141" t="str">
        <f t="shared" si="26"/>
        <v/>
      </c>
      <c r="AA154" s="140">
        <f t="shared" si="27"/>
        <v>0</v>
      </c>
      <c r="AB154" s="141">
        <f t="shared" si="28"/>
        <v>0</v>
      </c>
      <c r="AC154" s="140">
        <f t="shared" si="29"/>
        <v>0</v>
      </c>
      <c r="AD154" s="141">
        <f t="shared" si="30"/>
        <v>0</v>
      </c>
      <c r="AE154" s="140">
        <f t="shared" si="31"/>
        <v>0</v>
      </c>
      <c r="AF154" s="141" t="str">
        <f t="shared" si="32"/>
        <v/>
      </c>
    </row>
    <row r="155" spans="1:32" s="23" customFormat="1" x14ac:dyDescent="0.25">
      <c r="A155" s="46">
        <v>151</v>
      </c>
      <c r="B155" s="70"/>
      <c r="C155" s="108"/>
      <c r="D155" s="47" t="str">
        <f>IF(ISBLANK(C155),"",VLOOKUP(MONTH(C155),'Paramètres de choix'!$D$7:$E$18,2,0))</f>
        <v/>
      </c>
      <c r="E155" s="72"/>
      <c r="F155" s="116"/>
      <c r="G155" s="72"/>
      <c r="H155" s="73"/>
      <c r="I155" s="73" t="str">
        <f t="shared" si="22"/>
        <v/>
      </c>
      <c r="J155" s="74"/>
      <c r="K155" s="137"/>
      <c r="L155" s="75"/>
      <c r="M155" s="137"/>
      <c r="N155" s="113"/>
      <c r="O155" s="77"/>
      <c r="P155" s="78"/>
      <c r="Q155" s="79"/>
      <c r="R155" s="80"/>
      <c r="S155" s="167"/>
      <c r="T155" s="81"/>
      <c r="U155" s="134"/>
      <c r="V155" s="117"/>
      <c r="W155" s="140">
        <f t="shared" si="23"/>
        <v>0</v>
      </c>
      <c r="X155" s="145">
        <f t="shared" si="24"/>
        <v>0</v>
      </c>
      <c r="Y155" s="149">
        <f t="shared" si="25"/>
        <v>0</v>
      </c>
      <c r="Z155" s="141" t="str">
        <f t="shared" si="26"/>
        <v/>
      </c>
      <c r="AA155" s="140">
        <f t="shared" si="27"/>
        <v>0</v>
      </c>
      <c r="AB155" s="141">
        <f t="shared" si="28"/>
        <v>0</v>
      </c>
      <c r="AC155" s="140">
        <f t="shared" si="29"/>
        <v>0</v>
      </c>
      <c r="AD155" s="141">
        <f t="shared" si="30"/>
        <v>0</v>
      </c>
      <c r="AE155" s="140">
        <f t="shared" si="31"/>
        <v>0</v>
      </c>
      <c r="AF155" s="141" t="str">
        <f t="shared" si="32"/>
        <v/>
      </c>
    </row>
    <row r="156" spans="1:32" s="23" customFormat="1" x14ac:dyDescent="0.25">
      <c r="A156" s="46">
        <v>152</v>
      </c>
      <c r="B156" s="70"/>
      <c r="C156" s="108"/>
      <c r="D156" s="47" t="str">
        <f>IF(ISBLANK(C156),"",VLOOKUP(MONTH(C156),'Paramètres de choix'!$D$7:$E$18,2,0))</f>
        <v/>
      </c>
      <c r="E156" s="72"/>
      <c r="F156" s="116"/>
      <c r="G156" s="72"/>
      <c r="H156" s="73"/>
      <c r="I156" s="73" t="str">
        <f t="shared" si="22"/>
        <v/>
      </c>
      <c r="J156" s="74"/>
      <c r="K156" s="137"/>
      <c r="L156" s="75"/>
      <c r="M156" s="137"/>
      <c r="N156" s="113"/>
      <c r="O156" s="77"/>
      <c r="P156" s="78"/>
      <c r="Q156" s="79"/>
      <c r="R156" s="80"/>
      <c r="S156" s="167"/>
      <c r="T156" s="81"/>
      <c r="U156" s="134"/>
      <c r="V156" s="117"/>
      <c r="W156" s="140">
        <f t="shared" si="23"/>
        <v>0</v>
      </c>
      <c r="X156" s="145">
        <f t="shared" si="24"/>
        <v>0</v>
      </c>
      <c r="Y156" s="149">
        <f t="shared" si="25"/>
        <v>0</v>
      </c>
      <c r="Z156" s="141" t="str">
        <f t="shared" si="26"/>
        <v/>
      </c>
      <c r="AA156" s="140">
        <f t="shared" si="27"/>
        <v>0</v>
      </c>
      <c r="AB156" s="141">
        <f t="shared" si="28"/>
        <v>0</v>
      </c>
      <c r="AC156" s="140">
        <f t="shared" si="29"/>
        <v>0</v>
      </c>
      <c r="AD156" s="141">
        <f t="shared" si="30"/>
        <v>0</v>
      </c>
      <c r="AE156" s="140">
        <f t="shared" si="31"/>
        <v>0</v>
      </c>
      <c r="AF156" s="141" t="str">
        <f t="shared" si="32"/>
        <v/>
      </c>
    </row>
    <row r="157" spans="1:32" s="23" customFormat="1" x14ac:dyDescent="0.25">
      <c r="A157" s="46">
        <v>153</v>
      </c>
      <c r="B157" s="70"/>
      <c r="C157" s="108"/>
      <c r="D157" s="47" t="str">
        <f>IF(ISBLANK(C157),"",VLOOKUP(MONTH(C157),'Paramètres de choix'!$D$7:$E$18,2,0))</f>
        <v/>
      </c>
      <c r="E157" s="72"/>
      <c r="F157" s="116"/>
      <c r="G157" s="72"/>
      <c r="H157" s="73"/>
      <c r="I157" s="73" t="str">
        <f t="shared" si="22"/>
        <v/>
      </c>
      <c r="J157" s="74"/>
      <c r="K157" s="137"/>
      <c r="L157" s="75"/>
      <c r="M157" s="137"/>
      <c r="N157" s="113"/>
      <c r="O157" s="77"/>
      <c r="P157" s="78"/>
      <c r="Q157" s="79"/>
      <c r="R157" s="80"/>
      <c r="S157" s="167"/>
      <c r="T157" s="81"/>
      <c r="U157" s="134"/>
      <c r="V157" s="117"/>
      <c r="W157" s="140">
        <f t="shared" si="23"/>
        <v>0</v>
      </c>
      <c r="X157" s="145">
        <f t="shared" si="24"/>
        <v>0</v>
      </c>
      <c r="Y157" s="149">
        <f t="shared" si="25"/>
        <v>0</v>
      </c>
      <c r="Z157" s="141" t="str">
        <f t="shared" si="26"/>
        <v/>
      </c>
      <c r="AA157" s="140">
        <f t="shared" si="27"/>
        <v>0</v>
      </c>
      <c r="AB157" s="141">
        <f t="shared" si="28"/>
        <v>0</v>
      </c>
      <c r="AC157" s="140">
        <f t="shared" si="29"/>
        <v>0</v>
      </c>
      <c r="AD157" s="141">
        <f t="shared" si="30"/>
        <v>0</v>
      </c>
      <c r="AE157" s="140">
        <f t="shared" si="31"/>
        <v>0</v>
      </c>
      <c r="AF157" s="141" t="str">
        <f t="shared" si="32"/>
        <v/>
      </c>
    </row>
    <row r="158" spans="1:32" s="23" customFormat="1" x14ac:dyDescent="0.25">
      <c r="A158" s="46">
        <v>154</v>
      </c>
      <c r="B158" s="70"/>
      <c r="C158" s="108"/>
      <c r="D158" s="47" t="str">
        <f>IF(ISBLANK(C158),"",VLOOKUP(MONTH(C158),'Paramètres de choix'!$D$7:$E$18,2,0))</f>
        <v/>
      </c>
      <c r="E158" s="72"/>
      <c r="F158" s="116"/>
      <c r="G158" s="72"/>
      <c r="H158" s="73"/>
      <c r="I158" s="73" t="str">
        <f t="shared" si="22"/>
        <v/>
      </c>
      <c r="J158" s="74"/>
      <c r="K158" s="137"/>
      <c r="L158" s="75"/>
      <c r="M158" s="137"/>
      <c r="N158" s="113"/>
      <c r="O158" s="77"/>
      <c r="P158" s="78"/>
      <c r="Q158" s="79"/>
      <c r="R158" s="80"/>
      <c r="S158" s="167"/>
      <c r="T158" s="81"/>
      <c r="U158" s="134"/>
      <c r="V158" s="117"/>
      <c r="W158" s="140">
        <f t="shared" si="23"/>
        <v>0</v>
      </c>
      <c r="X158" s="145">
        <f t="shared" si="24"/>
        <v>0</v>
      </c>
      <c r="Y158" s="149">
        <f t="shared" si="25"/>
        <v>0</v>
      </c>
      <c r="Z158" s="141" t="str">
        <f t="shared" si="26"/>
        <v/>
      </c>
      <c r="AA158" s="140">
        <f t="shared" si="27"/>
        <v>0</v>
      </c>
      <c r="AB158" s="141">
        <f t="shared" si="28"/>
        <v>0</v>
      </c>
      <c r="AC158" s="140">
        <f t="shared" si="29"/>
        <v>0</v>
      </c>
      <c r="AD158" s="141">
        <f t="shared" si="30"/>
        <v>0</v>
      </c>
      <c r="AE158" s="140">
        <f t="shared" si="31"/>
        <v>0</v>
      </c>
      <c r="AF158" s="141" t="str">
        <f t="shared" si="32"/>
        <v/>
      </c>
    </row>
    <row r="159" spans="1:32" s="23" customFormat="1" x14ac:dyDescent="0.25">
      <c r="A159" s="46">
        <v>155</v>
      </c>
      <c r="B159" s="70"/>
      <c r="C159" s="108"/>
      <c r="D159" s="47" t="str">
        <f>IF(ISBLANK(C159),"",VLOOKUP(MONTH(C159),'Paramètres de choix'!$D$7:$E$18,2,0))</f>
        <v/>
      </c>
      <c r="E159" s="72"/>
      <c r="F159" s="116"/>
      <c r="G159" s="72"/>
      <c r="H159" s="73"/>
      <c r="I159" s="73" t="str">
        <f t="shared" si="22"/>
        <v/>
      </c>
      <c r="J159" s="74"/>
      <c r="K159" s="137"/>
      <c r="L159" s="75"/>
      <c r="M159" s="137"/>
      <c r="N159" s="113"/>
      <c r="O159" s="77"/>
      <c r="P159" s="78"/>
      <c r="Q159" s="79"/>
      <c r="R159" s="80"/>
      <c r="S159" s="167"/>
      <c r="T159" s="81"/>
      <c r="U159" s="134"/>
      <c r="V159" s="117"/>
      <c r="W159" s="140">
        <f t="shared" si="23"/>
        <v>0</v>
      </c>
      <c r="X159" s="145">
        <f t="shared" si="24"/>
        <v>0</v>
      </c>
      <c r="Y159" s="149">
        <f t="shared" si="25"/>
        <v>0</v>
      </c>
      <c r="Z159" s="141" t="str">
        <f t="shared" si="26"/>
        <v/>
      </c>
      <c r="AA159" s="140">
        <f t="shared" si="27"/>
        <v>0</v>
      </c>
      <c r="AB159" s="141">
        <f t="shared" si="28"/>
        <v>0</v>
      </c>
      <c r="AC159" s="140">
        <f t="shared" si="29"/>
        <v>0</v>
      </c>
      <c r="AD159" s="141">
        <f t="shared" si="30"/>
        <v>0</v>
      </c>
      <c r="AE159" s="140">
        <f t="shared" si="31"/>
        <v>0</v>
      </c>
      <c r="AF159" s="141" t="str">
        <f t="shared" si="32"/>
        <v/>
      </c>
    </row>
    <row r="160" spans="1:32" s="23" customFormat="1" x14ac:dyDescent="0.25">
      <c r="A160" s="46">
        <v>156</v>
      </c>
      <c r="B160" s="70"/>
      <c r="C160" s="108"/>
      <c r="D160" s="47" t="str">
        <f>IF(ISBLANK(C160),"",VLOOKUP(MONTH(C160),'Paramètres de choix'!$D$7:$E$18,2,0))</f>
        <v/>
      </c>
      <c r="E160" s="72"/>
      <c r="F160" s="116"/>
      <c r="G160" s="72"/>
      <c r="H160" s="73"/>
      <c r="I160" s="73" t="str">
        <f t="shared" si="22"/>
        <v/>
      </c>
      <c r="J160" s="74"/>
      <c r="K160" s="137"/>
      <c r="L160" s="75"/>
      <c r="M160" s="137"/>
      <c r="N160" s="113"/>
      <c r="O160" s="77"/>
      <c r="P160" s="78"/>
      <c r="Q160" s="79"/>
      <c r="R160" s="80"/>
      <c r="S160" s="167"/>
      <c r="T160" s="81"/>
      <c r="U160" s="134"/>
      <c r="V160" s="117"/>
      <c r="W160" s="140">
        <f t="shared" si="23"/>
        <v>0</v>
      </c>
      <c r="X160" s="145">
        <f t="shared" si="24"/>
        <v>0</v>
      </c>
      <c r="Y160" s="149">
        <f t="shared" si="25"/>
        <v>0</v>
      </c>
      <c r="Z160" s="141" t="str">
        <f t="shared" si="26"/>
        <v/>
      </c>
      <c r="AA160" s="140">
        <f t="shared" si="27"/>
        <v>0</v>
      </c>
      <c r="AB160" s="141">
        <f t="shared" si="28"/>
        <v>0</v>
      </c>
      <c r="AC160" s="140">
        <f t="shared" si="29"/>
        <v>0</v>
      </c>
      <c r="AD160" s="141">
        <f t="shared" si="30"/>
        <v>0</v>
      </c>
      <c r="AE160" s="140">
        <f t="shared" si="31"/>
        <v>0</v>
      </c>
      <c r="AF160" s="141" t="str">
        <f t="shared" si="32"/>
        <v/>
      </c>
    </row>
    <row r="161" spans="1:32" s="23" customFormat="1" x14ac:dyDescent="0.25">
      <c r="A161" s="46">
        <v>157</v>
      </c>
      <c r="B161" s="70"/>
      <c r="C161" s="108"/>
      <c r="D161" s="47" t="str">
        <f>IF(ISBLANK(C161),"",VLOOKUP(MONTH(C161),'Paramètres de choix'!$D$7:$E$18,2,0))</f>
        <v/>
      </c>
      <c r="E161" s="72"/>
      <c r="F161" s="116"/>
      <c r="G161" s="72"/>
      <c r="H161" s="73"/>
      <c r="I161" s="73" t="str">
        <f t="shared" si="22"/>
        <v/>
      </c>
      <c r="J161" s="74"/>
      <c r="K161" s="137"/>
      <c r="L161" s="75"/>
      <c r="M161" s="137"/>
      <c r="N161" s="113"/>
      <c r="O161" s="77"/>
      <c r="P161" s="78"/>
      <c r="Q161" s="79"/>
      <c r="R161" s="80"/>
      <c r="S161" s="167"/>
      <c r="T161" s="81"/>
      <c r="U161" s="134"/>
      <c r="V161" s="117"/>
      <c r="W161" s="140">
        <f t="shared" si="23"/>
        <v>0</v>
      </c>
      <c r="X161" s="145">
        <f t="shared" si="24"/>
        <v>0</v>
      </c>
      <c r="Y161" s="149">
        <f t="shared" si="25"/>
        <v>0</v>
      </c>
      <c r="Z161" s="141" t="str">
        <f t="shared" si="26"/>
        <v/>
      </c>
      <c r="AA161" s="140">
        <f t="shared" si="27"/>
        <v>0</v>
      </c>
      <c r="AB161" s="141">
        <f t="shared" si="28"/>
        <v>0</v>
      </c>
      <c r="AC161" s="140">
        <f t="shared" si="29"/>
        <v>0</v>
      </c>
      <c r="AD161" s="141">
        <f t="shared" si="30"/>
        <v>0</v>
      </c>
      <c r="AE161" s="140">
        <f t="shared" si="31"/>
        <v>0</v>
      </c>
      <c r="AF161" s="141" t="str">
        <f t="shared" si="32"/>
        <v/>
      </c>
    </row>
    <row r="162" spans="1:32" s="23" customFormat="1" x14ac:dyDescent="0.25">
      <c r="A162" s="46">
        <v>158</v>
      </c>
      <c r="B162" s="70"/>
      <c r="C162" s="108"/>
      <c r="D162" s="47" t="str">
        <f>IF(ISBLANK(C162),"",VLOOKUP(MONTH(C162),'Paramètres de choix'!$D$7:$E$18,2,0))</f>
        <v/>
      </c>
      <c r="E162" s="72"/>
      <c r="F162" s="116"/>
      <c r="G162" s="72"/>
      <c r="H162" s="73"/>
      <c r="I162" s="73" t="str">
        <f t="shared" si="22"/>
        <v/>
      </c>
      <c r="J162" s="74"/>
      <c r="K162" s="137"/>
      <c r="L162" s="75"/>
      <c r="M162" s="137"/>
      <c r="N162" s="113"/>
      <c r="O162" s="77"/>
      <c r="P162" s="78"/>
      <c r="Q162" s="79"/>
      <c r="R162" s="80"/>
      <c r="S162" s="167"/>
      <c r="T162" s="81"/>
      <c r="U162" s="134"/>
      <c r="V162" s="117"/>
      <c r="W162" s="140">
        <f t="shared" si="23"/>
        <v>0</v>
      </c>
      <c r="X162" s="145">
        <f t="shared" si="24"/>
        <v>0</v>
      </c>
      <c r="Y162" s="149">
        <f t="shared" si="25"/>
        <v>0</v>
      </c>
      <c r="Z162" s="141" t="str">
        <f t="shared" si="26"/>
        <v/>
      </c>
      <c r="AA162" s="140">
        <f t="shared" si="27"/>
        <v>0</v>
      </c>
      <c r="AB162" s="141">
        <f t="shared" si="28"/>
        <v>0</v>
      </c>
      <c r="AC162" s="140">
        <f t="shared" si="29"/>
        <v>0</v>
      </c>
      <c r="AD162" s="141">
        <f t="shared" si="30"/>
        <v>0</v>
      </c>
      <c r="AE162" s="140">
        <f t="shared" si="31"/>
        <v>0</v>
      </c>
      <c r="AF162" s="141" t="str">
        <f t="shared" si="32"/>
        <v/>
      </c>
    </row>
    <row r="163" spans="1:32" s="23" customFormat="1" x14ac:dyDescent="0.25">
      <c r="A163" s="46">
        <v>159</v>
      </c>
      <c r="B163" s="70"/>
      <c r="C163" s="108"/>
      <c r="D163" s="47" t="str">
        <f>IF(ISBLANK(C163),"",VLOOKUP(MONTH(C163),'Paramètres de choix'!$D$7:$E$18,2,0))</f>
        <v/>
      </c>
      <c r="E163" s="72"/>
      <c r="F163" s="116"/>
      <c r="G163" s="72"/>
      <c r="H163" s="73"/>
      <c r="I163" s="73" t="str">
        <f t="shared" si="22"/>
        <v/>
      </c>
      <c r="J163" s="74"/>
      <c r="K163" s="137"/>
      <c r="L163" s="75"/>
      <c r="M163" s="137"/>
      <c r="N163" s="113"/>
      <c r="O163" s="77"/>
      <c r="P163" s="78"/>
      <c r="Q163" s="79"/>
      <c r="R163" s="80"/>
      <c r="S163" s="167"/>
      <c r="T163" s="81"/>
      <c r="U163" s="134"/>
      <c r="V163" s="117"/>
      <c r="W163" s="140">
        <f t="shared" si="23"/>
        <v>0</v>
      </c>
      <c r="X163" s="145">
        <f t="shared" si="24"/>
        <v>0</v>
      </c>
      <c r="Y163" s="149">
        <f t="shared" si="25"/>
        <v>0</v>
      </c>
      <c r="Z163" s="141" t="str">
        <f t="shared" si="26"/>
        <v/>
      </c>
      <c r="AA163" s="140">
        <f t="shared" si="27"/>
        <v>0</v>
      </c>
      <c r="AB163" s="141">
        <f t="shared" si="28"/>
        <v>0</v>
      </c>
      <c r="AC163" s="140">
        <f t="shared" si="29"/>
        <v>0</v>
      </c>
      <c r="AD163" s="141">
        <f t="shared" si="30"/>
        <v>0</v>
      </c>
      <c r="AE163" s="140">
        <f t="shared" si="31"/>
        <v>0</v>
      </c>
      <c r="AF163" s="141" t="str">
        <f t="shared" si="32"/>
        <v/>
      </c>
    </row>
    <row r="164" spans="1:32" s="23" customFormat="1" x14ac:dyDescent="0.25">
      <c r="A164" s="46">
        <v>160</v>
      </c>
      <c r="B164" s="70"/>
      <c r="C164" s="108"/>
      <c r="D164" s="47" t="str">
        <f>IF(ISBLANK(C164),"",VLOOKUP(MONTH(C164),'Paramètres de choix'!$D$7:$E$18,2,0))</f>
        <v/>
      </c>
      <c r="E164" s="72"/>
      <c r="F164" s="116"/>
      <c r="G164" s="72"/>
      <c r="H164" s="73"/>
      <c r="I164" s="73" t="str">
        <f t="shared" si="22"/>
        <v/>
      </c>
      <c r="J164" s="74"/>
      <c r="K164" s="137"/>
      <c r="L164" s="75"/>
      <c r="M164" s="137"/>
      <c r="N164" s="113"/>
      <c r="O164" s="77"/>
      <c r="P164" s="78"/>
      <c r="Q164" s="79"/>
      <c r="R164" s="80"/>
      <c r="S164" s="167"/>
      <c r="T164" s="81"/>
      <c r="U164" s="134"/>
      <c r="V164" s="117"/>
      <c r="W164" s="140">
        <f t="shared" si="23"/>
        <v>0</v>
      </c>
      <c r="X164" s="145">
        <f t="shared" si="24"/>
        <v>0</v>
      </c>
      <c r="Y164" s="149">
        <f t="shared" si="25"/>
        <v>0</v>
      </c>
      <c r="Z164" s="141" t="str">
        <f t="shared" si="26"/>
        <v/>
      </c>
      <c r="AA164" s="140">
        <f t="shared" si="27"/>
        <v>0</v>
      </c>
      <c r="AB164" s="141">
        <f t="shared" si="28"/>
        <v>0</v>
      </c>
      <c r="AC164" s="140">
        <f t="shared" si="29"/>
        <v>0</v>
      </c>
      <c r="AD164" s="141">
        <f t="shared" si="30"/>
        <v>0</v>
      </c>
      <c r="AE164" s="140">
        <f t="shared" si="31"/>
        <v>0</v>
      </c>
      <c r="AF164" s="141" t="str">
        <f t="shared" si="32"/>
        <v/>
      </c>
    </row>
    <row r="165" spans="1:32" s="23" customFormat="1" x14ac:dyDescent="0.25">
      <c r="A165" s="46">
        <v>161</v>
      </c>
      <c r="B165" s="70"/>
      <c r="C165" s="108"/>
      <c r="D165" s="47" t="str">
        <f>IF(ISBLANK(C165),"",VLOOKUP(MONTH(C165),'Paramètres de choix'!$D$7:$E$18,2,0))</f>
        <v/>
      </c>
      <c r="E165" s="72"/>
      <c r="F165" s="116"/>
      <c r="G165" s="72"/>
      <c r="H165" s="73"/>
      <c r="I165" s="73" t="str">
        <f t="shared" si="22"/>
        <v/>
      </c>
      <c r="J165" s="74"/>
      <c r="K165" s="137"/>
      <c r="L165" s="75"/>
      <c r="M165" s="137"/>
      <c r="N165" s="113"/>
      <c r="O165" s="77"/>
      <c r="P165" s="78"/>
      <c r="Q165" s="79"/>
      <c r="R165" s="80"/>
      <c r="S165" s="167"/>
      <c r="T165" s="81"/>
      <c r="U165" s="134"/>
      <c r="V165" s="117"/>
      <c r="W165" s="140">
        <f t="shared" si="23"/>
        <v>0</v>
      </c>
      <c r="X165" s="145">
        <f t="shared" si="24"/>
        <v>0</v>
      </c>
      <c r="Y165" s="149">
        <f t="shared" si="25"/>
        <v>0</v>
      </c>
      <c r="Z165" s="141" t="str">
        <f t="shared" si="26"/>
        <v/>
      </c>
      <c r="AA165" s="140">
        <f t="shared" si="27"/>
        <v>0</v>
      </c>
      <c r="AB165" s="141">
        <f t="shared" si="28"/>
        <v>0</v>
      </c>
      <c r="AC165" s="140">
        <f t="shared" si="29"/>
        <v>0</v>
      </c>
      <c r="AD165" s="141">
        <f t="shared" si="30"/>
        <v>0</v>
      </c>
      <c r="AE165" s="140">
        <f t="shared" si="31"/>
        <v>0</v>
      </c>
      <c r="AF165" s="141" t="str">
        <f t="shared" si="32"/>
        <v/>
      </c>
    </row>
    <row r="166" spans="1:32" s="23" customFormat="1" x14ac:dyDescent="0.25">
      <c r="A166" s="46">
        <v>162</v>
      </c>
      <c r="B166" s="70"/>
      <c r="C166" s="108"/>
      <c r="D166" s="47" t="str">
        <f>IF(ISBLANK(C166),"",VLOOKUP(MONTH(C166),'Paramètres de choix'!$D$7:$E$18,2,0))</f>
        <v/>
      </c>
      <c r="E166" s="72"/>
      <c r="F166" s="116"/>
      <c r="G166" s="72"/>
      <c r="H166" s="73"/>
      <c r="I166" s="73" t="str">
        <f t="shared" si="22"/>
        <v/>
      </c>
      <c r="J166" s="74"/>
      <c r="K166" s="137"/>
      <c r="L166" s="75"/>
      <c r="M166" s="137"/>
      <c r="N166" s="113"/>
      <c r="O166" s="77"/>
      <c r="P166" s="78"/>
      <c r="Q166" s="79"/>
      <c r="R166" s="80"/>
      <c r="S166" s="167"/>
      <c r="T166" s="81"/>
      <c r="U166" s="134"/>
      <c r="V166" s="117"/>
      <c r="W166" s="140">
        <f t="shared" si="23"/>
        <v>0</v>
      </c>
      <c r="X166" s="145">
        <f t="shared" si="24"/>
        <v>0</v>
      </c>
      <c r="Y166" s="149">
        <f t="shared" si="25"/>
        <v>0</v>
      </c>
      <c r="Z166" s="141" t="str">
        <f t="shared" si="26"/>
        <v/>
      </c>
      <c r="AA166" s="140">
        <f t="shared" si="27"/>
        <v>0</v>
      </c>
      <c r="AB166" s="141">
        <f t="shared" si="28"/>
        <v>0</v>
      </c>
      <c r="AC166" s="140">
        <f t="shared" si="29"/>
        <v>0</v>
      </c>
      <c r="AD166" s="141">
        <f t="shared" si="30"/>
        <v>0</v>
      </c>
      <c r="AE166" s="140">
        <f t="shared" si="31"/>
        <v>0</v>
      </c>
      <c r="AF166" s="141" t="str">
        <f t="shared" si="32"/>
        <v/>
      </c>
    </row>
    <row r="167" spans="1:32" s="23" customFormat="1" x14ac:dyDescent="0.25">
      <c r="A167" s="46">
        <v>163</v>
      </c>
      <c r="B167" s="70"/>
      <c r="C167" s="108"/>
      <c r="D167" s="47" t="str">
        <f>IF(ISBLANK(C167),"",VLOOKUP(MONTH(C167),'Paramètres de choix'!$D$7:$E$18,2,0))</f>
        <v/>
      </c>
      <c r="E167" s="72"/>
      <c r="F167" s="116"/>
      <c r="G167" s="72"/>
      <c r="H167" s="73"/>
      <c r="I167" s="73" t="str">
        <f t="shared" si="22"/>
        <v/>
      </c>
      <c r="J167" s="74"/>
      <c r="K167" s="137"/>
      <c r="L167" s="75"/>
      <c r="M167" s="137"/>
      <c r="N167" s="113"/>
      <c r="O167" s="77"/>
      <c r="P167" s="78"/>
      <c r="Q167" s="79"/>
      <c r="R167" s="80"/>
      <c r="S167" s="167"/>
      <c r="T167" s="81"/>
      <c r="U167" s="134"/>
      <c r="V167" s="117"/>
      <c r="W167" s="140">
        <f t="shared" si="23"/>
        <v>0</v>
      </c>
      <c r="X167" s="145">
        <f t="shared" si="24"/>
        <v>0</v>
      </c>
      <c r="Y167" s="149">
        <f t="shared" si="25"/>
        <v>0</v>
      </c>
      <c r="Z167" s="141" t="str">
        <f t="shared" si="26"/>
        <v/>
      </c>
      <c r="AA167" s="140">
        <f t="shared" si="27"/>
        <v>0</v>
      </c>
      <c r="AB167" s="141">
        <f t="shared" si="28"/>
        <v>0</v>
      </c>
      <c r="AC167" s="140">
        <f t="shared" si="29"/>
        <v>0</v>
      </c>
      <c r="AD167" s="141">
        <f t="shared" si="30"/>
        <v>0</v>
      </c>
      <c r="AE167" s="140">
        <f t="shared" si="31"/>
        <v>0</v>
      </c>
      <c r="AF167" s="141" t="str">
        <f t="shared" si="32"/>
        <v/>
      </c>
    </row>
    <row r="168" spans="1:32" s="23" customFormat="1" x14ac:dyDescent="0.25">
      <c r="A168" s="46">
        <v>164</v>
      </c>
      <c r="B168" s="70"/>
      <c r="C168" s="108"/>
      <c r="D168" s="47" t="str">
        <f>IF(ISBLANK(C168),"",VLOOKUP(MONTH(C168),'Paramètres de choix'!$D$7:$E$18,2,0))</f>
        <v/>
      </c>
      <c r="E168" s="72"/>
      <c r="F168" s="116"/>
      <c r="G168" s="72"/>
      <c r="H168" s="73"/>
      <c r="I168" s="73" t="str">
        <f t="shared" si="22"/>
        <v/>
      </c>
      <c r="J168" s="74"/>
      <c r="K168" s="137"/>
      <c r="L168" s="75"/>
      <c r="M168" s="137"/>
      <c r="N168" s="113"/>
      <c r="O168" s="77"/>
      <c r="P168" s="78"/>
      <c r="Q168" s="79"/>
      <c r="R168" s="80"/>
      <c r="S168" s="167"/>
      <c r="T168" s="81"/>
      <c r="U168" s="134"/>
      <c r="V168" s="117"/>
      <c r="W168" s="140">
        <f t="shared" si="23"/>
        <v>0</v>
      </c>
      <c r="X168" s="145">
        <f t="shared" si="24"/>
        <v>0</v>
      </c>
      <c r="Y168" s="149">
        <f t="shared" si="25"/>
        <v>0</v>
      </c>
      <c r="Z168" s="141" t="str">
        <f t="shared" si="26"/>
        <v/>
      </c>
      <c r="AA168" s="140">
        <f t="shared" si="27"/>
        <v>0</v>
      </c>
      <c r="AB168" s="141">
        <f t="shared" si="28"/>
        <v>0</v>
      </c>
      <c r="AC168" s="140">
        <f t="shared" si="29"/>
        <v>0</v>
      </c>
      <c r="AD168" s="141">
        <f t="shared" si="30"/>
        <v>0</v>
      </c>
      <c r="AE168" s="140">
        <f t="shared" si="31"/>
        <v>0</v>
      </c>
      <c r="AF168" s="141" t="str">
        <f t="shared" si="32"/>
        <v/>
      </c>
    </row>
    <row r="169" spans="1:32" s="23" customFormat="1" x14ac:dyDescent="0.25">
      <c r="A169" s="46">
        <v>165</v>
      </c>
      <c r="B169" s="70"/>
      <c r="C169" s="108"/>
      <c r="D169" s="47" t="str">
        <f>IF(ISBLANK(C169),"",VLOOKUP(MONTH(C169),'Paramètres de choix'!$D$7:$E$18,2,0))</f>
        <v/>
      </c>
      <c r="E169" s="72"/>
      <c r="F169" s="116"/>
      <c r="G169" s="72"/>
      <c r="H169" s="73"/>
      <c r="I169" s="73" t="str">
        <f t="shared" si="22"/>
        <v/>
      </c>
      <c r="J169" s="74"/>
      <c r="K169" s="137"/>
      <c r="L169" s="75"/>
      <c r="M169" s="137"/>
      <c r="N169" s="113"/>
      <c r="O169" s="77"/>
      <c r="P169" s="78"/>
      <c r="Q169" s="79"/>
      <c r="R169" s="80"/>
      <c r="S169" s="167"/>
      <c r="T169" s="81"/>
      <c r="U169" s="134"/>
      <c r="V169" s="117"/>
      <c r="W169" s="140">
        <f t="shared" si="23"/>
        <v>0</v>
      </c>
      <c r="X169" s="145">
        <f t="shared" si="24"/>
        <v>0</v>
      </c>
      <c r="Y169" s="149">
        <f t="shared" si="25"/>
        <v>0</v>
      </c>
      <c r="Z169" s="141" t="str">
        <f t="shared" si="26"/>
        <v/>
      </c>
      <c r="AA169" s="140">
        <f t="shared" si="27"/>
        <v>0</v>
      </c>
      <c r="AB169" s="141">
        <f t="shared" si="28"/>
        <v>0</v>
      </c>
      <c r="AC169" s="140">
        <f t="shared" si="29"/>
        <v>0</v>
      </c>
      <c r="AD169" s="141">
        <f t="shared" si="30"/>
        <v>0</v>
      </c>
      <c r="AE169" s="140">
        <f t="shared" si="31"/>
        <v>0</v>
      </c>
      <c r="AF169" s="141" t="str">
        <f t="shared" si="32"/>
        <v/>
      </c>
    </row>
    <row r="170" spans="1:32" s="23" customFormat="1" x14ac:dyDescent="0.25">
      <c r="A170" s="46">
        <v>166</v>
      </c>
      <c r="B170" s="70"/>
      <c r="C170" s="108"/>
      <c r="D170" s="47" t="str">
        <f>IF(ISBLANK(C170),"",VLOOKUP(MONTH(C170),'Paramètres de choix'!$D$7:$E$18,2,0))</f>
        <v/>
      </c>
      <c r="E170" s="72"/>
      <c r="F170" s="116"/>
      <c r="G170" s="72"/>
      <c r="H170" s="73"/>
      <c r="I170" s="73" t="str">
        <f t="shared" si="22"/>
        <v/>
      </c>
      <c r="J170" s="74"/>
      <c r="K170" s="137"/>
      <c r="L170" s="75"/>
      <c r="M170" s="137"/>
      <c r="N170" s="113"/>
      <c r="O170" s="77"/>
      <c r="P170" s="78"/>
      <c r="Q170" s="79"/>
      <c r="R170" s="80"/>
      <c r="S170" s="167"/>
      <c r="T170" s="81"/>
      <c r="U170" s="134"/>
      <c r="V170" s="117"/>
      <c r="W170" s="140">
        <f t="shared" si="23"/>
        <v>0</v>
      </c>
      <c r="X170" s="145">
        <f t="shared" si="24"/>
        <v>0</v>
      </c>
      <c r="Y170" s="149">
        <f t="shared" si="25"/>
        <v>0</v>
      </c>
      <c r="Z170" s="141" t="str">
        <f t="shared" si="26"/>
        <v/>
      </c>
      <c r="AA170" s="140">
        <f t="shared" si="27"/>
        <v>0</v>
      </c>
      <c r="AB170" s="141">
        <f t="shared" si="28"/>
        <v>0</v>
      </c>
      <c r="AC170" s="140">
        <f t="shared" si="29"/>
        <v>0</v>
      </c>
      <c r="AD170" s="141">
        <f t="shared" si="30"/>
        <v>0</v>
      </c>
      <c r="AE170" s="140">
        <f t="shared" si="31"/>
        <v>0</v>
      </c>
      <c r="AF170" s="141" t="str">
        <f t="shared" si="32"/>
        <v/>
      </c>
    </row>
    <row r="171" spans="1:32" s="23" customFormat="1" x14ac:dyDescent="0.25">
      <c r="A171" s="46">
        <v>167</v>
      </c>
      <c r="B171" s="70"/>
      <c r="C171" s="108"/>
      <c r="D171" s="47" t="str">
        <f>IF(ISBLANK(C171),"",VLOOKUP(MONTH(C171),'Paramètres de choix'!$D$7:$E$18,2,0))</f>
        <v/>
      </c>
      <c r="E171" s="72"/>
      <c r="F171" s="116"/>
      <c r="G171" s="72"/>
      <c r="H171" s="73"/>
      <c r="I171" s="73" t="str">
        <f t="shared" si="22"/>
        <v/>
      </c>
      <c r="J171" s="74"/>
      <c r="K171" s="137"/>
      <c r="L171" s="75"/>
      <c r="M171" s="137"/>
      <c r="N171" s="113"/>
      <c r="O171" s="77"/>
      <c r="P171" s="78"/>
      <c r="Q171" s="79"/>
      <c r="R171" s="80"/>
      <c r="S171" s="167"/>
      <c r="T171" s="81"/>
      <c r="U171" s="134"/>
      <c r="V171" s="117"/>
      <c r="W171" s="140">
        <f t="shared" si="23"/>
        <v>0</v>
      </c>
      <c r="X171" s="145">
        <f t="shared" si="24"/>
        <v>0</v>
      </c>
      <c r="Y171" s="149">
        <f t="shared" si="25"/>
        <v>0</v>
      </c>
      <c r="Z171" s="141" t="str">
        <f t="shared" si="26"/>
        <v/>
      </c>
      <c r="AA171" s="140">
        <f t="shared" si="27"/>
        <v>0</v>
      </c>
      <c r="AB171" s="141">
        <f t="shared" si="28"/>
        <v>0</v>
      </c>
      <c r="AC171" s="140">
        <f t="shared" si="29"/>
        <v>0</v>
      </c>
      <c r="AD171" s="141">
        <f t="shared" si="30"/>
        <v>0</v>
      </c>
      <c r="AE171" s="140">
        <f t="shared" si="31"/>
        <v>0</v>
      </c>
      <c r="AF171" s="141" t="str">
        <f t="shared" si="32"/>
        <v/>
      </c>
    </row>
    <row r="172" spans="1:32" s="23" customFormat="1" x14ac:dyDescent="0.25">
      <c r="A172" s="46">
        <v>168</v>
      </c>
      <c r="B172" s="70"/>
      <c r="C172" s="108"/>
      <c r="D172" s="47" t="str">
        <f>IF(ISBLANK(C172),"",VLOOKUP(MONTH(C172),'Paramètres de choix'!$D$7:$E$18,2,0))</f>
        <v/>
      </c>
      <c r="E172" s="72"/>
      <c r="F172" s="116"/>
      <c r="G172" s="72"/>
      <c r="H172" s="73"/>
      <c r="I172" s="73" t="str">
        <f t="shared" si="22"/>
        <v/>
      </c>
      <c r="J172" s="74"/>
      <c r="K172" s="137"/>
      <c r="L172" s="75"/>
      <c r="M172" s="137"/>
      <c r="N172" s="113"/>
      <c r="O172" s="77"/>
      <c r="P172" s="78"/>
      <c r="Q172" s="79"/>
      <c r="R172" s="80"/>
      <c r="S172" s="167"/>
      <c r="T172" s="81"/>
      <c r="U172" s="134"/>
      <c r="V172" s="117"/>
      <c r="W172" s="140">
        <f t="shared" si="23"/>
        <v>0</v>
      </c>
      <c r="X172" s="145">
        <f t="shared" si="24"/>
        <v>0</v>
      </c>
      <c r="Y172" s="149">
        <f t="shared" si="25"/>
        <v>0</v>
      </c>
      <c r="Z172" s="141" t="str">
        <f t="shared" si="26"/>
        <v/>
      </c>
      <c r="AA172" s="140">
        <f t="shared" si="27"/>
        <v>0</v>
      </c>
      <c r="AB172" s="141">
        <f t="shared" si="28"/>
        <v>0</v>
      </c>
      <c r="AC172" s="140">
        <f t="shared" si="29"/>
        <v>0</v>
      </c>
      <c r="AD172" s="141">
        <f t="shared" si="30"/>
        <v>0</v>
      </c>
      <c r="AE172" s="140">
        <f t="shared" si="31"/>
        <v>0</v>
      </c>
      <c r="AF172" s="141" t="str">
        <f t="shared" si="32"/>
        <v/>
      </c>
    </row>
    <row r="173" spans="1:32" s="23" customFormat="1" x14ac:dyDescent="0.25">
      <c r="A173" s="46">
        <v>169</v>
      </c>
      <c r="B173" s="70"/>
      <c r="C173" s="108"/>
      <c r="D173" s="47" t="str">
        <f>IF(ISBLANK(C173),"",VLOOKUP(MONTH(C173),'Paramètres de choix'!$D$7:$E$18,2,0))</f>
        <v/>
      </c>
      <c r="E173" s="72"/>
      <c r="F173" s="116"/>
      <c r="G173" s="72"/>
      <c r="H173" s="73"/>
      <c r="I173" s="73" t="str">
        <f t="shared" si="22"/>
        <v/>
      </c>
      <c r="J173" s="74"/>
      <c r="K173" s="137"/>
      <c r="L173" s="75"/>
      <c r="M173" s="137"/>
      <c r="N173" s="113"/>
      <c r="O173" s="77"/>
      <c r="P173" s="78"/>
      <c r="Q173" s="79"/>
      <c r="R173" s="80"/>
      <c r="S173" s="167"/>
      <c r="T173" s="81"/>
      <c r="U173" s="134"/>
      <c r="V173" s="117"/>
      <c r="W173" s="140">
        <f t="shared" si="23"/>
        <v>0</v>
      </c>
      <c r="X173" s="145">
        <f t="shared" si="24"/>
        <v>0</v>
      </c>
      <c r="Y173" s="149">
        <f t="shared" si="25"/>
        <v>0</v>
      </c>
      <c r="Z173" s="141" t="str">
        <f t="shared" si="26"/>
        <v/>
      </c>
      <c r="AA173" s="140">
        <f t="shared" si="27"/>
        <v>0</v>
      </c>
      <c r="AB173" s="141">
        <f t="shared" si="28"/>
        <v>0</v>
      </c>
      <c r="AC173" s="140">
        <f t="shared" si="29"/>
        <v>0</v>
      </c>
      <c r="AD173" s="141">
        <f t="shared" si="30"/>
        <v>0</v>
      </c>
      <c r="AE173" s="140">
        <f t="shared" si="31"/>
        <v>0</v>
      </c>
      <c r="AF173" s="141" t="str">
        <f t="shared" si="32"/>
        <v/>
      </c>
    </row>
    <row r="174" spans="1:32" s="23" customFormat="1" x14ac:dyDescent="0.25">
      <c r="A174" s="46">
        <v>170</v>
      </c>
      <c r="B174" s="70"/>
      <c r="C174" s="108"/>
      <c r="D174" s="47" t="str">
        <f>IF(ISBLANK(C174),"",VLOOKUP(MONTH(C174),'Paramètres de choix'!$D$7:$E$18,2,0))</f>
        <v/>
      </c>
      <c r="E174" s="72"/>
      <c r="F174" s="116"/>
      <c r="G174" s="72"/>
      <c r="H174" s="73"/>
      <c r="I174" s="73" t="str">
        <f t="shared" si="22"/>
        <v/>
      </c>
      <c r="J174" s="74"/>
      <c r="K174" s="137"/>
      <c r="L174" s="75"/>
      <c r="M174" s="137"/>
      <c r="N174" s="113"/>
      <c r="O174" s="77"/>
      <c r="P174" s="78"/>
      <c r="Q174" s="79"/>
      <c r="R174" s="80"/>
      <c r="S174" s="167"/>
      <c r="T174" s="81"/>
      <c r="U174" s="134"/>
      <c r="V174" s="117"/>
      <c r="W174" s="140">
        <f t="shared" si="23"/>
        <v>0</v>
      </c>
      <c r="X174" s="145">
        <f t="shared" si="24"/>
        <v>0</v>
      </c>
      <c r="Y174" s="149">
        <f t="shared" si="25"/>
        <v>0</v>
      </c>
      <c r="Z174" s="141" t="str">
        <f t="shared" si="26"/>
        <v/>
      </c>
      <c r="AA174" s="140">
        <f t="shared" si="27"/>
        <v>0</v>
      </c>
      <c r="AB174" s="141">
        <f t="shared" si="28"/>
        <v>0</v>
      </c>
      <c r="AC174" s="140">
        <f t="shared" si="29"/>
        <v>0</v>
      </c>
      <c r="AD174" s="141">
        <f t="shared" si="30"/>
        <v>0</v>
      </c>
      <c r="AE174" s="140">
        <f t="shared" si="31"/>
        <v>0</v>
      </c>
      <c r="AF174" s="141" t="str">
        <f t="shared" si="32"/>
        <v/>
      </c>
    </row>
    <row r="175" spans="1:32" s="23" customFormat="1" x14ac:dyDescent="0.25">
      <c r="A175" s="46">
        <v>171</v>
      </c>
      <c r="B175" s="70"/>
      <c r="C175" s="108"/>
      <c r="D175" s="47" t="str">
        <f>IF(ISBLANK(C175),"",VLOOKUP(MONTH(C175),'Paramètres de choix'!$D$7:$E$18,2,0))</f>
        <v/>
      </c>
      <c r="E175" s="72"/>
      <c r="F175" s="116"/>
      <c r="G175" s="72"/>
      <c r="H175" s="73"/>
      <c r="I175" s="73" t="str">
        <f t="shared" si="22"/>
        <v/>
      </c>
      <c r="J175" s="74"/>
      <c r="K175" s="137"/>
      <c r="L175" s="75"/>
      <c r="M175" s="137"/>
      <c r="N175" s="113"/>
      <c r="O175" s="77"/>
      <c r="P175" s="78"/>
      <c r="Q175" s="79"/>
      <c r="R175" s="80"/>
      <c r="S175" s="167"/>
      <c r="T175" s="81"/>
      <c r="U175" s="134"/>
      <c r="V175" s="117"/>
      <c r="W175" s="140">
        <f t="shared" si="23"/>
        <v>0</v>
      </c>
      <c r="X175" s="145">
        <f t="shared" si="24"/>
        <v>0</v>
      </c>
      <c r="Y175" s="149">
        <f t="shared" si="25"/>
        <v>0</v>
      </c>
      <c r="Z175" s="141" t="str">
        <f t="shared" si="26"/>
        <v/>
      </c>
      <c r="AA175" s="140">
        <f t="shared" si="27"/>
        <v>0</v>
      </c>
      <c r="AB175" s="141">
        <f t="shared" si="28"/>
        <v>0</v>
      </c>
      <c r="AC175" s="140">
        <f t="shared" si="29"/>
        <v>0</v>
      </c>
      <c r="AD175" s="141">
        <f t="shared" si="30"/>
        <v>0</v>
      </c>
      <c r="AE175" s="140">
        <f t="shared" si="31"/>
        <v>0</v>
      </c>
      <c r="AF175" s="141" t="str">
        <f t="shared" si="32"/>
        <v/>
      </c>
    </row>
    <row r="176" spans="1:32" s="23" customFormat="1" x14ac:dyDescent="0.25">
      <c r="A176" s="46">
        <v>172</v>
      </c>
      <c r="B176" s="70"/>
      <c r="C176" s="108"/>
      <c r="D176" s="47" t="str">
        <f>IF(ISBLANK(C176),"",VLOOKUP(MONTH(C176),'Paramètres de choix'!$D$7:$E$18,2,0))</f>
        <v/>
      </c>
      <c r="E176" s="72"/>
      <c r="F176" s="116"/>
      <c r="G176" s="72"/>
      <c r="H176" s="73"/>
      <c r="I176" s="73" t="str">
        <f t="shared" si="22"/>
        <v/>
      </c>
      <c r="J176" s="74"/>
      <c r="K176" s="137"/>
      <c r="L176" s="75"/>
      <c r="M176" s="137"/>
      <c r="N176" s="113"/>
      <c r="O176" s="77"/>
      <c r="P176" s="78"/>
      <c r="Q176" s="79"/>
      <c r="R176" s="80"/>
      <c r="S176" s="167"/>
      <c r="T176" s="81"/>
      <c r="U176" s="134"/>
      <c r="V176" s="117"/>
      <c r="W176" s="140">
        <f t="shared" si="23"/>
        <v>0</v>
      </c>
      <c r="X176" s="145">
        <f t="shared" si="24"/>
        <v>0</v>
      </c>
      <c r="Y176" s="149">
        <f t="shared" si="25"/>
        <v>0</v>
      </c>
      <c r="Z176" s="141" t="str">
        <f t="shared" si="26"/>
        <v/>
      </c>
      <c r="AA176" s="140">
        <f t="shared" si="27"/>
        <v>0</v>
      </c>
      <c r="AB176" s="141">
        <f t="shared" si="28"/>
        <v>0</v>
      </c>
      <c r="AC176" s="140">
        <f t="shared" si="29"/>
        <v>0</v>
      </c>
      <c r="AD176" s="141">
        <f t="shared" si="30"/>
        <v>0</v>
      </c>
      <c r="AE176" s="140">
        <f t="shared" si="31"/>
        <v>0</v>
      </c>
      <c r="AF176" s="141" t="str">
        <f t="shared" si="32"/>
        <v/>
      </c>
    </row>
    <row r="177" spans="1:32" s="23" customFormat="1" x14ac:dyDescent="0.25">
      <c r="A177" s="46">
        <v>173</v>
      </c>
      <c r="B177" s="70"/>
      <c r="C177" s="108"/>
      <c r="D177" s="47" t="str">
        <f>IF(ISBLANK(C177),"",VLOOKUP(MONTH(C177),'Paramètres de choix'!$D$7:$E$18,2,0))</f>
        <v/>
      </c>
      <c r="E177" s="72"/>
      <c r="F177" s="116"/>
      <c r="G177" s="72"/>
      <c r="H177" s="73"/>
      <c r="I177" s="73" t="str">
        <f t="shared" si="22"/>
        <v/>
      </c>
      <c r="J177" s="74"/>
      <c r="K177" s="137"/>
      <c r="L177" s="75"/>
      <c r="M177" s="137"/>
      <c r="N177" s="113"/>
      <c r="O177" s="77"/>
      <c r="P177" s="78"/>
      <c r="Q177" s="79"/>
      <c r="R177" s="80"/>
      <c r="S177" s="167"/>
      <c r="T177" s="81"/>
      <c r="U177" s="134"/>
      <c r="V177" s="117"/>
      <c r="W177" s="140">
        <f t="shared" si="23"/>
        <v>0</v>
      </c>
      <c r="X177" s="145">
        <f t="shared" si="24"/>
        <v>0</v>
      </c>
      <c r="Y177" s="149">
        <f t="shared" si="25"/>
        <v>0</v>
      </c>
      <c r="Z177" s="141" t="str">
        <f t="shared" si="26"/>
        <v/>
      </c>
      <c r="AA177" s="140">
        <f t="shared" si="27"/>
        <v>0</v>
      </c>
      <c r="AB177" s="141">
        <f t="shared" si="28"/>
        <v>0</v>
      </c>
      <c r="AC177" s="140">
        <f t="shared" si="29"/>
        <v>0</v>
      </c>
      <c r="AD177" s="141">
        <f t="shared" si="30"/>
        <v>0</v>
      </c>
      <c r="AE177" s="140">
        <f t="shared" si="31"/>
        <v>0</v>
      </c>
      <c r="AF177" s="141" t="str">
        <f t="shared" si="32"/>
        <v/>
      </c>
    </row>
    <row r="178" spans="1:32" s="23" customFormat="1" x14ac:dyDescent="0.25">
      <c r="A178" s="46">
        <v>174</v>
      </c>
      <c r="B178" s="70"/>
      <c r="C178" s="108"/>
      <c r="D178" s="47" t="str">
        <f>IF(ISBLANK(C178),"",VLOOKUP(MONTH(C178),'Paramètres de choix'!$D$7:$E$18,2,0))</f>
        <v/>
      </c>
      <c r="E178" s="72"/>
      <c r="F178" s="116"/>
      <c r="G178" s="72"/>
      <c r="H178" s="73"/>
      <c r="I178" s="73" t="str">
        <f t="shared" si="22"/>
        <v/>
      </c>
      <c r="J178" s="74"/>
      <c r="K178" s="137"/>
      <c r="L178" s="75"/>
      <c r="M178" s="137"/>
      <c r="N178" s="113"/>
      <c r="O178" s="77"/>
      <c r="P178" s="78"/>
      <c r="Q178" s="79"/>
      <c r="R178" s="80"/>
      <c r="S178" s="167"/>
      <c r="T178" s="81"/>
      <c r="U178" s="134"/>
      <c r="V178" s="117"/>
      <c r="W178" s="140">
        <f t="shared" si="23"/>
        <v>0</v>
      </c>
      <c r="X178" s="145">
        <f t="shared" si="24"/>
        <v>0</v>
      </c>
      <c r="Y178" s="149">
        <f t="shared" si="25"/>
        <v>0</v>
      </c>
      <c r="Z178" s="141" t="str">
        <f t="shared" si="26"/>
        <v/>
      </c>
      <c r="AA178" s="140">
        <f t="shared" si="27"/>
        <v>0</v>
      </c>
      <c r="AB178" s="141">
        <f t="shared" si="28"/>
        <v>0</v>
      </c>
      <c r="AC178" s="140">
        <f t="shared" si="29"/>
        <v>0</v>
      </c>
      <c r="AD178" s="141">
        <f t="shared" si="30"/>
        <v>0</v>
      </c>
      <c r="AE178" s="140">
        <f t="shared" si="31"/>
        <v>0</v>
      </c>
      <c r="AF178" s="141" t="str">
        <f t="shared" si="32"/>
        <v/>
      </c>
    </row>
    <row r="179" spans="1:32" s="23" customFormat="1" x14ac:dyDescent="0.25">
      <c r="A179" s="46">
        <v>175</v>
      </c>
      <c r="B179" s="70"/>
      <c r="C179" s="108"/>
      <c r="D179" s="47" t="str">
        <f>IF(ISBLANK(C179),"",VLOOKUP(MONTH(C179),'Paramètres de choix'!$D$7:$E$18,2,0))</f>
        <v/>
      </c>
      <c r="E179" s="72"/>
      <c r="F179" s="116"/>
      <c r="G179" s="72"/>
      <c r="H179" s="73"/>
      <c r="I179" s="73" t="str">
        <f t="shared" si="22"/>
        <v/>
      </c>
      <c r="J179" s="74"/>
      <c r="K179" s="137"/>
      <c r="L179" s="75"/>
      <c r="M179" s="137"/>
      <c r="N179" s="113"/>
      <c r="O179" s="77"/>
      <c r="P179" s="78"/>
      <c r="Q179" s="79"/>
      <c r="R179" s="80"/>
      <c r="S179" s="167"/>
      <c r="T179" s="81"/>
      <c r="U179" s="134"/>
      <c r="V179" s="117"/>
      <c r="W179" s="140">
        <f t="shared" si="23"/>
        <v>0</v>
      </c>
      <c r="X179" s="145">
        <f t="shared" si="24"/>
        <v>0</v>
      </c>
      <c r="Y179" s="149">
        <f t="shared" si="25"/>
        <v>0</v>
      </c>
      <c r="Z179" s="141" t="str">
        <f t="shared" si="26"/>
        <v/>
      </c>
      <c r="AA179" s="140">
        <f t="shared" si="27"/>
        <v>0</v>
      </c>
      <c r="AB179" s="141">
        <f t="shared" si="28"/>
        <v>0</v>
      </c>
      <c r="AC179" s="140">
        <f t="shared" si="29"/>
        <v>0</v>
      </c>
      <c r="AD179" s="141">
        <f t="shared" si="30"/>
        <v>0</v>
      </c>
      <c r="AE179" s="140">
        <f t="shared" si="31"/>
        <v>0</v>
      </c>
      <c r="AF179" s="141" t="str">
        <f t="shared" si="32"/>
        <v/>
      </c>
    </row>
    <row r="180" spans="1:32" s="23" customFormat="1" x14ac:dyDescent="0.25">
      <c r="A180" s="46">
        <v>176</v>
      </c>
      <c r="B180" s="70"/>
      <c r="C180" s="108"/>
      <c r="D180" s="47" t="str">
        <f>IF(ISBLANK(C180),"",VLOOKUP(MONTH(C180),'Paramètres de choix'!$D$7:$E$18,2,0))</f>
        <v/>
      </c>
      <c r="E180" s="72"/>
      <c r="F180" s="116"/>
      <c r="G180" s="72"/>
      <c r="H180" s="73"/>
      <c r="I180" s="73" t="str">
        <f t="shared" si="22"/>
        <v/>
      </c>
      <c r="J180" s="74"/>
      <c r="K180" s="137"/>
      <c r="L180" s="75"/>
      <c r="M180" s="137"/>
      <c r="N180" s="113"/>
      <c r="O180" s="77"/>
      <c r="P180" s="78"/>
      <c r="Q180" s="79"/>
      <c r="R180" s="80"/>
      <c r="S180" s="167"/>
      <c r="T180" s="81"/>
      <c r="U180" s="134"/>
      <c r="V180" s="117"/>
      <c r="W180" s="140">
        <f t="shared" si="23"/>
        <v>0</v>
      </c>
      <c r="X180" s="145">
        <f t="shared" si="24"/>
        <v>0</v>
      </c>
      <c r="Y180" s="149">
        <f t="shared" si="25"/>
        <v>0</v>
      </c>
      <c r="Z180" s="141" t="str">
        <f t="shared" si="26"/>
        <v/>
      </c>
      <c r="AA180" s="140">
        <f t="shared" si="27"/>
        <v>0</v>
      </c>
      <c r="AB180" s="141">
        <f t="shared" si="28"/>
        <v>0</v>
      </c>
      <c r="AC180" s="140">
        <f t="shared" si="29"/>
        <v>0</v>
      </c>
      <c r="AD180" s="141">
        <f t="shared" si="30"/>
        <v>0</v>
      </c>
      <c r="AE180" s="140">
        <f t="shared" si="31"/>
        <v>0</v>
      </c>
      <c r="AF180" s="141" t="str">
        <f t="shared" si="32"/>
        <v/>
      </c>
    </row>
    <row r="181" spans="1:32" s="23" customFormat="1" x14ac:dyDescent="0.25">
      <c r="A181" s="46">
        <v>177</v>
      </c>
      <c r="B181" s="70"/>
      <c r="C181" s="108"/>
      <c r="D181" s="47" t="str">
        <f>IF(ISBLANK(C181),"",VLOOKUP(MONTH(C181),'Paramètres de choix'!$D$7:$E$18,2,0))</f>
        <v/>
      </c>
      <c r="E181" s="72"/>
      <c r="F181" s="116"/>
      <c r="G181" s="72"/>
      <c r="H181" s="73"/>
      <c r="I181" s="73" t="str">
        <f t="shared" si="22"/>
        <v/>
      </c>
      <c r="J181" s="74"/>
      <c r="K181" s="137"/>
      <c r="L181" s="75"/>
      <c r="M181" s="137"/>
      <c r="N181" s="113"/>
      <c r="O181" s="77"/>
      <c r="P181" s="78"/>
      <c r="Q181" s="79"/>
      <c r="R181" s="80"/>
      <c r="S181" s="167"/>
      <c r="T181" s="81"/>
      <c r="U181" s="134"/>
      <c r="V181" s="117"/>
      <c r="W181" s="140">
        <f t="shared" si="23"/>
        <v>0</v>
      </c>
      <c r="X181" s="145">
        <f t="shared" si="24"/>
        <v>0</v>
      </c>
      <c r="Y181" s="149">
        <f t="shared" si="25"/>
        <v>0</v>
      </c>
      <c r="Z181" s="141" t="str">
        <f t="shared" si="26"/>
        <v/>
      </c>
      <c r="AA181" s="140">
        <f t="shared" si="27"/>
        <v>0</v>
      </c>
      <c r="AB181" s="141">
        <f t="shared" si="28"/>
        <v>0</v>
      </c>
      <c r="AC181" s="140">
        <f t="shared" si="29"/>
        <v>0</v>
      </c>
      <c r="AD181" s="141">
        <f t="shared" si="30"/>
        <v>0</v>
      </c>
      <c r="AE181" s="140">
        <f t="shared" si="31"/>
        <v>0</v>
      </c>
      <c r="AF181" s="141" t="str">
        <f t="shared" si="32"/>
        <v/>
      </c>
    </row>
    <row r="182" spans="1:32" s="23" customFormat="1" x14ac:dyDescent="0.25">
      <c r="A182" s="46">
        <v>178</v>
      </c>
      <c r="B182" s="70"/>
      <c r="C182" s="108"/>
      <c r="D182" s="47" t="str">
        <f>IF(ISBLANK(C182),"",VLOOKUP(MONTH(C182),'Paramètres de choix'!$D$7:$E$18,2,0))</f>
        <v/>
      </c>
      <c r="E182" s="72"/>
      <c r="F182" s="116"/>
      <c r="G182" s="72"/>
      <c r="H182" s="73"/>
      <c r="I182" s="73" t="str">
        <f t="shared" si="22"/>
        <v/>
      </c>
      <c r="J182" s="74"/>
      <c r="K182" s="137"/>
      <c r="L182" s="75"/>
      <c r="M182" s="137"/>
      <c r="N182" s="113"/>
      <c r="O182" s="77"/>
      <c r="P182" s="78"/>
      <c r="Q182" s="79"/>
      <c r="R182" s="80"/>
      <c r="S182" s="167"/>
      <c r="T182" s="81"/>
      <c r="U182" s="134"/>
      <c r="V182" s="117"/>
      <c r="W182" s="140">
        <f t="shared" si="23"/>
        <v>0</v>
      </c>
      <c r="X182" s="145">
        <f t="shared" si="24"/>
        <v>0</v>
      </c>
      <c r="Y182" s="149">
        <f t="shared" si="25"/>
        <v>0</v>
      </c>
      <c r="Z182" s="141" t="str">
        <f t="shared" si="26"/>
        <v/>
      </c>
      <c r="AA182" s="140">
        <f t="shared" si="27"/>
        <v>0</v>
      </c>
      <c r="AB182" s="141">
        <f t="shared" si="28"/>
        <v>0</v>
      </c>
      <c r="AC182" s="140">
        <f t="shared" si="29"/>
        <v>0</v>
      </c>
      <c r="AD182" s="141">
        <f t="shared" si="30"/>
        <v>0</v>
      </c>
      <c r="AE182" s="140">
        <f t="shared" si="31"/>
        <v>0</v>
      </c>
      <c r="AF182" s="141" t="str">
        <f t="shared" si="32"/>
        <v/>
      </c>
    </row>
    <row r="183" spans="1:32" s="23" customFormat="1" x14ac:dyDescent="0.25">
      <c r="A183" s="46">
        <v>179</v>
      </c>
      <c r="B183" s="70"/>
      <c r="C183" s="108"/>
      <c r="D183" s="47" t="str">
        <f>IF(ISBLANK(C183),"",VLOOKUP(MONTH(C183),'Paramètres de choix'!$D$7:$E$18,2,0))</f>
        <v/>
      </c>
      <c r="E183" s="72"/>
      <c r="F183" s="116"/>
      <c r="G183" s="72"/>
      <c r="H183" s="73"/>
      <c r="I183" s="73" t="str">
        <f t="shared" si="22"/>
        <v/>
      </c>
      <c r="J183" s="74"/>
      <c r="K183" s="137"/>
      <c r="L183" s="75"/>
      <c r="M183" s="137"/>
      <c r="N183" s="113"/>
      <c r="O183" s="77"/>
      <c r="P183" s="78"/>
      <c r="Q183" s="79"/>
      <c r="R183" s="80"/>
      <c r="S183" s="167"/>
      <c r="T183" s="81"/>
      <c r="U183" s="134"/>
      <c r="V183" s="117"/>
      <c r="W183" s="140">
        <f t="shared" si="23"/>
        <v>0</v>
      </c>
      <c r="X183" s="145">
        <f t="shared" si="24"/>
        <v>0</v>
      </c>
      <c r="Y183" s="149">
        <f t="shared" si="25"/>
        <v>0</v>
      </c>
      <c r="Z183" s="141" t="str">
        <f t="shared" si="26"/>
        <v/>
      </c>
      <c r="AA183" s="140">
        <f t="shared" si="27"/>
        <v>0</v>
      </c>
      <c r="AB183" s="141">
        <f t="shared" si="28"/>
        <v>0</v>
      </c>
      <c r="AC183" s="140">
        <f t="shared" si="29"/>
        <v>0</v>
      </c>
      <c r="AD183" s="141">
        <f t="shared" si="30"/>
        <v>0</v>
      </c>
      <c r="AE183" s="140">
        <f t="shared" si="31"/>
        <v>0</v>
      </c>
      <c r="AF183" s="141" t="str">
        <f t="shared" si="32"/>
        <v/>
      </c>
    </row>
    <row r="184" spans="1:32" s="23" customFormat="1" x14ac:dyDescent="0.25">
      <c r="A184" s="46">
        <v>180</v>
      </c>
      <c r="B184" s="70"/>
      <c r="C184" s="108"/>
      <c r="D184" s="47" t="str">
        <f>IF(ISBLANK(C184),"",VLOOKUP(MONTH(C184),'Paramètres de choix'!$D$7:$E$18,2,0))</f>
        <v/>
      </c>
      <c r="E184" s="72"/>
      <c r="F184" s="116"/>
      <c r="G184" s="72"/>
      <c r="H184" s="73"/>
      <c r="I184" s="73" t="str">
        <f t="shared" si="22"/>
        <v/>
      </c>
      <c r="J184" s="74"/>
      <c r="K184" s="137"/>
      <c r="L184" s="75"/>
      <c r="M184" s="137"/>
      <c r="N184" s="113"/>
      <c r="O184" s="77"/>
      <c r="P184" s="78"/>
      <c r="Q184" s="79"/>
      <c r="R184" s="80"/>
      <c r="S184" s="167"/>
      <c r="T184" s="81"/>
      <c r="U184" s="134"/>
      <c r="V184" s="117"/>
      <c r="W184" s="140">
        <f t="shared" si="23"/>
        <v>0</v>
      </c>
      <c r="X184" s="145">
        <f t="shared" si="24"/>
        <v>0</v>
      </c>
      <c r="Y184" s="149">
        <f t="shared" si="25"/>
        <v>0</v>
      </c>
      <c r="Z184" s="141" t="str">
        <f t="shared" si="26"/>
        <v/>
      </c>
      <c r="AA184" s="140">
        <f t="shared" si="27"/>
        <v>0</v>
      </c>
      <c r="AB184" s="141">
        <f t="shared" si="28"/>
        <v>0</v>
      </c>
      <c r="AC184" s="140">
        <f t="shared" si="29"/>
        <v>0</v>
      </c>
      <c r="AD184" s="141">
        <f t="shared" si="30"/>
        <v>0</v>
      </c>
      <c r="AE184" s="140">
        <f t="shared" si="31"/>
        <v>0</v>
      </c>
      <c r="AF184" s="141" t="str">
        <f t="shared" si="32"/>
        <v/>
      </c>
    </row>
    <row r="185" spans="1:32" s="23" customFormat="1" x14ac:dyDescent="0.25">
      <c r="A185" s="46">
        <v>181</v>
      </c>
      <c r="B185" s="70"/>
      <c r="C185" s="108"/>
      <c r="D185" s="47" t="str">
        <f>IF(ISBLANK(C185),"",VLOOKUP(MONTH(C185),'Paramètres de choix'!$D$7:$E$18,2,0))</f>
        <v/>
      </c>
      <c r="E185" s="72"/>
      <c r="F185" s="116"/>
      <c r="G185" s="72"/>
      <c r="H185" s="73"/>
      <c r="I185" s="73" t="str">
        <f t="shared" si="22"/>
        <v/>
      </c>
      <c r="J185" s="74"/>
      <c r="K185" s="137"/>
      <c r="L185" s="75"/>
      <c r="M185" s="137"/>
      <c r="N185" s="113"/>
      <c r="O185" s="77"/>
      <c r="P185" s="78"/>
      <c r="Q185" s="79"/>
      <c r="R185" s="80"/>
      <c r="S185" s="167"/>
      <c r="T185" s="81"/>
      <c r="U185" s="134"/>
      <c r="V185" s="117"/>
      <c r="W185" s="140">
        <f t="shared" si="23"/>
        <v>0</v>
      </c>
      <c r="X185" s="145">
        <f t="shared" si="24"/>
        <v>0</v>
      </c>
      <c r="Y185" s="149">
        <f t="shared" si="25"/>
        <v>0</v>
      </c>
      <c r="Z185" s="141" t="str">
        <f t="shared" si="26"/>
        <v/>
      </c>
      <c r="AA185" s="140">
        <f t="shared" si="27"/>
        <v>0</v>
      </c>
      <c r="AB185" s="141">
        <f t="shared" si="28"/>
        <v>0</v>
      </c>
      <c r="AC185" s="140">
        <f t="shared" si="29"/>
        <v>0</v>
      </c>
      <c r="AD185" s="141">
        <f t="shared" si="30"/>
        <v>0</v>
      </c>
      <c r="AE185" s="140">
        <f t="shared" si="31"/>
        <v>0</v>
      </c>
      <c r="AF185" s="141" t="str">
        <f t="shared" si="32"/>
        <v/>
      </c>
    </row>
    <row r="186" spans="1:32" s="23" customFormat="1" x14ac:dyDescent="0.25">
      <c r="A186" s="46">
        <v>182</v>
      </c>
      <c r="B186" s="70"/>
      <c r="C186" s="108"/>
      <c r="D186" s="47" t="str">
        <f>IF(ISBLANK(C186),"",VLOOKUP(MONTH(C186),'Paramètres de choix'!$D$7:$E$18,2,0))</f>
        <v/>
      </c>
      <c r="E186" s="72"/>
      <c r="F186" s="116"/>
      <c r="G186" s="72"/>
      <c r="H186" s="73"/>
      <c r="I186" s="73" t="str">
        <f t="shared" si="22"/>
        <v/>
      </c>
      <c r="J186" s="74"/>
      <c r="K186" s="137"/>
      <c r="L186" s="75"/>
      <c r="M186" s="137"/>
      <c r="N186" s="113"/>
      <c r="O186" s="77"/>
      <c r="P186" s="78"/>
      <c r="Q186" s="79"/>
      <c r="R186" s="80"/>
      <c r="S186" s="167"/>
      <c r="T186" s="81"/>
      <c r="U186" s="134"/>
      <c r="V186" s="117"/>
      <c r="W186" s="140">
        <f t="shared" si="23"/>
        <v>0</v>
      </c>
      <c r="X186" s="145">
        <f t="shared" si="24"/>
        <v>0</v>
      </c>
      <c r="Y186" s="149">
        <f t="shared" si="25"/>
        <v>0</v>
      </c>
      <c r="Z186" s="141" t="str">
        <f t="shared" si="26"/>
        <v/>
      </c>
      <c r="AA186" s="140">
        <f t="shared" si="27"/>
        <v>0</v>
      </c>
      <c r="AB186" s="141">
        <f t="shared" si="28"/>
        <v>0</v>
      </c>
      <c r="AC186" s="140">
        <f t="shared" si="29"/>
        <v>0</v>
      </c>
      <c r="AD186" s="141">
        <f t="shared" si="30"/>
        <v>0</v>
      </c>
      <c r="AE186" s="140">
        <f t="shared" si="31"/>
        <v>0</v>
      </c>
      <c r="AF186" s="141" t="str">
        <f t="shared" si="32"/>
        <v/>
      </c>
    </row>
    <row r="187" spans="1:32" s="23" customFormat="1" x14ac:dyDescent="0.25">
      <c r="A187" s="46">
        <v>183</v>
      </c>
      <c r="B187" s="70"/>
      <c r="C187" s="108"/>
      <c r="D187" s="47" t="str">
        <f>IF(ISBLANK(C187),"",VLOOKUP(MONTH(C187),'Paramètres de choix'!$D$7:$E$18,2,0))</f>
        <v/>
      </c>
      <c r="E187" s="72"/>
      <c r="F187" s="116"/>
      <c r="G187" s="72"/>
      <c r="H187" s="73"/>
      <c r="I187" s="73" t="str">
        <f t="shared" si="22"/>
        <v/>
      </c>
      <c r="J187" s="74"/>
      <c r="K187" s="137"/>
      <c r="L187" s="75"/>
      <c r="M187" s="137"/>
      <c r="N187" s="113"/>
      <c r="O187" s="77"/>
      <c r="P187" s="78"/>
      <c r="Q187" s="79"/>
      <c r="R187" s="80"/>
      <c r="S187" s="167"/>
      <c r="T187" s="81"/>
      <c r="U187" s="134"/>
      <c r="V187" s="117"/>
      <c r="W187" s="140">
        <f t="shared" si="23"/>
        <v>0</v>
      </c>
      <c r="X187" s="145">
        <f t="shared" si="24"/>
        <v>0</v>
      </c>
      <c r="Y187" s="149">
        <f t="shared" si="25"/>
        <v>0</v>
      </c>
      <c r="Z187" s="141" t="str">
        <f t="shared" si="26"/>
        <v/>
      </c>
      <c r="AA187" s="140">
        <f t="shared" si="27"/>
        <v>0</v>
      </c>
      <c r="AB187" s="141">
        <f t="shared" si="28"/>
        <v>0</v>
      </c>
      <c r="AC187" s="140">
        <f t="shared" si="29"/>
        <v>0</v>
      </c>
      <c r="AD187" s="141">
        <f t="shared" si="30"/>
        <v>0</v>
      </c>
      <c r="AE187" s="140">
        <f t="shared" si="31"/>
        <v>0</v>
      </c>
      <c r="AF187" s="141" t="str">
        <f t="shared" si="32"/>
        <v/>
      </c>
    </row>
    <row r="188" spans="1:32" s="23" customFormat="1" x14ac:dyDescent="0.25">
      <c r="A188" s="46">
        <v>184</v>
      </c>
      <c r="B188" s="70"/>
      <c r="C188" s="108"/>
      <c r="D188" s="47" t="str">
        <f>IF(ISBLANK(C188),"",VLOOKUP(MONTH(C188),'Paramètres de choix'!$D$7:$E$18,2,0))</f>
        <v/>
      </c>
      <c r="E188" s="72"/>
      <c r="F188" s="116"/>
      <c r="G188" s="72"/>
      <c r="H188" s="73"/>
      <c r="I188" s="73" t="str">
        <f t="shared" si="22"/>
        <v/>
      </c>
      <c r="J188" s="74"/>
      <c r="K188" s="137"/>
      <c r="L188" s="75"/>
      <c r="M188" s="137"/>
      <c r="N188" s="113"/>
      <c r="O188" s="77"/>
      <c r="P188" s="78"/>
      <c r="Q188" s="79"/>
      <c r="R188" s="80"/>
      <c r="S188" s="167"/>
      <c r="T188" s="81"/>
      <c r="U188" s="134"/>
      <c r="V188" s="117"/>
      <c r="W188" s="140">
        <f t="shared" si="23"/>
        <v>0</v>
      </c>
      <c r="X188" s="145">
        <f t="shared" si="24"/>
        <v>0</v>
      </c>
      <c r="Y188" s="149">
        <f t="shared" si="25"/>
        <v>0</v>
      </c>
      <c r="Z188" s="141" t="str">
        <f t="shared" si="26"/>
        <v/>
      </c>
      <c r="AA188" s="140">
        <f t="shared" si="27"/>
        <v>0</v>
      </c>
      <c r="AB188" s="141">
        <f t="shared" si="28"/>
        <v>0</v>
      </c>
      <c r="AC188" s="140">
        <f t="shared" si="29"/>
        <v>0</v>
      </c>
      <c r="AD188" s="141">
        <f t="shared" si="30"/>
        <v>0</v>
      </c>
      <c r="AE188" s="140">
        <f t="shared" si="31"/>
        <v>0</v>
      </c>
      <c r="AF188" s="141" t="str">
        <f t="shared" si="32"/>
        <v/>
      </c>
    </row>
    <row r="189" spans="1:32" s="23" customFormat="1" x14ac:dyDescent="0.25">
      <c r="A189" s="46">
        <v>185</v>
      </c>
      <c r="B189" s="70"/>
      <c r="C189" s="108"/>
      <c r="D189" s="47" t="str">
        <f>IF(ISBLANK(C189),"",VLOOKUP(MONTH(C189),'Paramètres de choix'!$D$7:$E$18,2,0))</f>
        <v/>
      </c>
      <c r="E189" s="72"/>
      <c r="F189" s="116"/>
      <c r="G189" s="72"/>
      <c r="H189" s="73"/>
      <c r="I189" s="73" t="str">
        <f t="shared" si="22"/>
        <v/>
      </c>
      <c r="J189" s="74"/>
      <c r="K189" s="137"/>
      <c r="L189" s="75"/>
      <c r="M189" s="137"/>
      <c r="N189" s="113"/>
      <c r="O189" s="77"/>
      <c r="P189" s="78"/>
      <c r="Q189" s="79"/>
      <c r="R189" s="80"/>
      <c r="S189" s="167"/>
      <c r="T189" s="81"/>
      <c r="U189" s="134"/>
      <c r="V189" s="117"/>
      <c r="W189" s="140">
        <f t="shared" si="23"/>
        <v>0</v>
      </c>
      <c r="X189" s="145">
        <f t="shared" si="24"/>
        <v>0</v>
      </c>
      <c r="Y189" s="149">
        <f t="shared" si="25"/>
        <v>0</v>
      </c>
      <c r="Z189" s="141" t="str">
        <f t="shared" si="26"/>
        <v/>
      </c>
      <c r="AA189" s="140">
        <f t="shared" si="27"/>
        <v>0</v>
      </c>
      <c r="AB189" s="141">
        <f t="shared" si="28"/>
        <v>0</v>
      </c>
      <c r="AC189" s="140">
        <f t="shared" si="29"/>
        <v>0</v>
      </c>
      <c r="AD189" s="141">
        <f t="shared" si="30"/>
        <v>0</v>
      </c>
      <c r="AE189" s="140">
        <f t="shared" si="31"/>
        <v>0</v>
      </c>
      <c r="AF189" s="141" t="str">
        <f t="shared" si="32"/>
        <v/>
      </c>
    </row>
    <row r="190" spans="1:32" s="23" customFormat="1" x14ac:dyDescent="0.25">
      <c r="A190" s="46">
        <v>186</v>
      </c>
      <c r="B190" s="70"/>
      <c r="C190" s="108"/>
      <c r="D190" s="47" t="str">
        <f>IF(ISBLANK(C190),"",VLOOKUP(MONTH(C190),'Paramètres de choix'!$D$7:$E$18,2,0))</f>
        <v/>
      </c>
      <c r="E190" s="72"/>
      <c r="F190" s="116"/>
      <c r="G190" s="72"/>
      <c r="H190" s="73"/>
      <c r="I190" s="73" t="str">
        <f t="shared" si="22"/>
        <v/>
      </c>
      <c r="J190" s="74"/>
      <c r="K190" s="137"/>
      <c r="L190" s="75"/>
      <c r="M190" s="137"/>
      <c r="N190" s="113"/>
      <c r="O190" s="77"/>
      <c r="P190" s="78"/>
      <c r="Q190" s="79"/>
      <c r="R190" s="80"/>
      <c r="S190" s="167"/>
      <c r="T190" s="81"/>
      <c r="U190" s="134"/>
      <c r="V190" s="117"/>
      <c r="W190" s="140">
        <f t="shared" si="23"/>
        <v>0</v>
      </c>
      <c r="X190" s="145">
        <f t="shared" si="24"/>
        <v>0</v>
      </c>
      <c r="Y190" s="149">
        <f t="shared" si="25"/>
        <v>0</v>
      </c>
      <c r="Z190" s="141" t="str">
        <f t="shared" si="26"/>
        <v/>
      </c>
      <c r="AA190" s="140">
        <f t="shared" si="27"/>
        <v>0</v>
      </c>
      <c r="AB190" s="141">
        <f t="shared" si="28"/>
        <v>0</v>
      </c>
      <c r="AC190" s="140">
        <f t="shared" si="29"/>
        <v>0</v>
      </c>
      <c r="AD190" s="141">
        <f t="shared" si="30"/>
        <v>0</v>
      </c>
      <c r="AE190" s="140">
        <f t="shared" si="31"/>
        <v>0</v>
      </c>
      <c r="AF190" s="141" t="str">
        <f t="shared" si="32"/>
        <v/>
      </c>
    </row>
    <row r="191" spans="1:32" s="23" customFormat="1" x14ac:dyDescent="0.25">
      <c r="A191" s="46">
        <v>187</v>
      </c>
      <c r="B191" s="70"/>
      <c r="C191" s="108"/>
      <c r="D191" s="47" t="str">
        <f>IF(ISBLANK(C191),"",VLOOKUP(MONTH(C191),'Paramètres de choix'!$D$7:$E$18,2,0))</f>
        <v/>
      </c>
      <c r="E191" s="72"/>
      <c r="F191" s="116"/>
      <c r="G191" s="72"/>
      <c r="H191" s="73"/>
      <c r="I191" s="73" t="str">
        <f t="shared" si="22"/>
        <v/>
      </c>
      <c r="J191" s="74"/>
      <c r="K191" s="137"/>
      <c r="L191" s="75"/>
      <c r="M191" s="137"/>
      <c r="N191" s="113"/>
      <c r="O191" s="77"/>
      <c r="P191" s="78"/>
      <c r="Q191" s="79"/>
      <c r="R191" s="80"/>
      <c r="S191" s="167"/>
      <c r="T191" s="81"/>
      <c r="U191" s="134"/>
      <c r="V191" s="117"/>
      <c r="W191" s="140">
        <f t="shared" si="23"/>
        <v>0</v>
      </c>
      <c r="X191" s="145">
        <f t="shared" si="24"/>
        <v>0</v>
      </c>
      <c r="Y191" s="149">
        <f t="shared" si="25"/>
        <v>0</v>
      </c>
      <c r="Z191" s="141" t="str">
        <f t="shared" si="26"/>
        <v/>
      </c>
      <c r="AA191" s="140">
        <f t="shared" si="27"/>
        <v>0</v>
      </c>
      <c r="AB191" s="141">
        <f t="shared" si="28"/>
        <v>0</v>
      </c>
      <c r="AC191" s="140">
        <f t="shared" si="29"/>
        <v>0</v>
      </c>
      <c r="AD191" s="141">
        <f t="shared" si="30"/>
        <v>0</v>
      </c>
      <c r="AE191" s="140">
        <f t="shared" si="31"/>
        <v>0</v>
      </c>
      <c r="AF191" s="141" t="str">
        <f t="shared" si="32"/>
        <v/>
      </c>
    </row>
    <row r="192" spans="1:32" s="23" customFormat="1" x14ac:dyDescent="0.25">
      <c r="A192" s="46">
        <v>188</v>
      </c>
      <c r="B192" s="70"/>
      <c r="C192" s="108"/>
      <c r="D192" s="47" t="str">
        <f>IF(ISBLANK(C192),"",VLOOKUP(MONTH(C192),'Paramètres de choix'!$D$7:$E$18,2,0))</f>
        <v/>
      </c>
      <c r="E192" s="72"/>
      <c r="F192" s="116"/>
      <c r="G192" s="72"/>
      <c r="H192" s="73"/>
      <c r="I192" s="73" t="str">
        <f t="shared" si="22"/>
        <v/>
      </c>
      <c r="J192" s="74"/>
      <c r="K192" s="137"/>
      <c r="L192" s="75"/>
      <c r="M192" s="137"/>
      <c r="N192" s="113"/>
      <c r="O192" s="77"/>
      <c r="P192" s="78"/>
      <c r="Q192" s="79"/>
      <c r="R192" s="80"/>
      <c r="S192" s="167"/>
      <c r="T192" s="81"/>
      <c r="U192" s="134"/>
      <c r="V192" s="117"/>
      <c r="W192" s="140">
        <f t="shared" si="23"/>
        <v>0</v>
      </c>
      <c r="X192" s="145">
        <f t="shared" si="24"/>
        <v>0</v>
      </c>
      <c r="Y192" s="149">
        <f t="shared" si="25"/>
        <v>0</v>
      </c>
      <c r="Z192" s="141" t="str">
        <f t="shared" si="26"/>
        <v/>
      </c>
      <c r="AA192" s="140">
        <f t="shared" si="27"/>
        <v>0</v>
      </c>
      <c r="AB192" s="141">
        <f t="shared" si="28"/>
        <v>0</v>
      </c>
      <c r="AC192" s="140">
        <f t="shared" si="29"/>
        <v>0</v>
      </c>
      <c r="AD192" s="141">
        <f t="shared" si="30"/>
        <v>0</v>
      </c>
      <c r="AE192" s="140">
        <f t="shared" si="31"/>
        <v>0</v>
      </c>
      <c r="AF192" s="141" t="str">
        <f t="shared" si="32"/>
        <v/>
      </c>
    </row>
    <row r="193" spans="1:32" s="23" customFormat="1" x14ac:dyDescent="0.25">
      <c r="A193" s="46">
        <v>189</v>
      </c>
      <c r="B193" s="70"/>
      <c r="C193" s="108"/>
      <c r="D193" s="47" t="str">
        <f>IF(ISBLANK(C193),"",VLOOKUP(MONTH(C193),'Paramètres de choix'!$D$7:$E$18,2,0))</f>
        <v/>
      </c>
      <c r="E193" s="72"/>
      <c r="F193" s="116"/>
      <c r="G193" s="72"/>
      <c r="H193" s="73"/>
      <c r="I193" s="73" t="str">
        <f t="shared" si="22"/>
        <v/>
      </c>
      <c r="J193" s="74"/>
      <c r="K193" s="137"/>
      <c r="L193" s="75"/>
      <c r="M193" s="137"/>
      <c r="N193" s="113"/>
      <c r="O193" s="77"/>
      <c r="P193" s="78"/>
      <c r="Q193" s="79"/>
      <c r="R193" s="80"/>
      <c r="S193" s="167"/>
      <c r="T193" s="81"/>
      <c r="U193" s="134"/>
      <c r="V193" s="117"/>
      <c r="W193" s="140">
        <f t="shared" si="23"/>
        <v>0</v>
      </c>
      <c r="X193" s="145">
        <f t="shared" si="24"/>
        <v>0</v>
      </c>
      <c r="Y193" s="149">
        <f t="shared" si="25"/>
        <v>0</v>
      </c>
      <c r="Z193" s="141" t="str">
        <f t="shared" si="26"/>
        <v/>
      </c>
      <c r="AA193" s="140">
        <f t="shared" si="27"/>
        <v>0</v>
      </c>
      <c r="AB193" s="141">
        <f t="shared" si="28"/>
        <v>0</v>
      </c>
      <c r="AC193" s="140">
        <f t="shared" si="29"/>
        <v>0</v>
      </c>
      <c r="AD193" s="141">
        <f t="shared" si="30"/>
        <v>0</v>
      </c>
      <c r="AE193" s="140">
        <f t="shared" si="31"/>
        <v>0</v>
      </c>
      <c r="AF193" s="141" t="str">
        <f t="shared" si="32"/>
        <v/>
      </c>
    </row>
    <row r="194" spans="1:32" s="23" customFormat="1" x14ac:dyDescent="0.25">
      <c r="A194" s="46">
        <v>190</v>
      </c>
      <c r="B194" s="70"/>
      <c r="C194" s="108"/>
      <c r="D194" s="47" t="str">
        <f>IF(ISBLANK(C194),"",VLOOKUP(MONTH(C194),'Paramètres de choix'!$D$7:$E$18,2,0))</f>
        <v/>
      </c>
      <c r="E194" s="72"/>
      <c r="F194" s="116"/>
      <c r="G194" s="72"/>
      <c r="H194" s="73"/>
      <c r="I194" s="73" t="str">
        <f t="shared" si="22"/>
        <v/>
      </c>
      <c r="J194" s="74"/>
      <c r="K194" s="137"/>
      <c r="L194" s="75"/>
      <c r="M194" s="137"/>
      <c r="N194" s="113"/>
      <c r="O194" s="77"/>
      <c r="P194" s="78"/>
      <c r="Q194" s="79"/>
      <c r="R194" s="80"/>
      <c r="S194" s="167"/>
      <c r="T194" s="81"/>
      <c r="U194" s="134"/>
      <c r="V194" s="117"/>
      <c r="W194" s="140">
        <f t="shared" si="23"/>
        <v>0</v>
      </c>
      <c r="X194" s="145">
        <f t="shared" si="24"/>
        <v>0</v>
      </c>
      <c r="Y194" s="149">
        <f t="shared" si="25"/>
        <v>0</v>
      </c>
      <c r="Z194" s="141" t="str">
        <f t="shared" si="26"/>
        <v/>
      </c>
      <c r="AA194" s="140">
        <f t="shared" si="27"/>
        <v>0</v>
      </c>
      <c r="AB194" s="141">
        <f t="shared" si="28"/>
        <v>0</v>
      </c>
      <c r="AC194" s="140">
        <f t="shared" si="29"/>
        <v>0</v>
      </c>
      <c r="AD194" s="141">
        <f t="shared" si="30"/>
        <v>0</v>
      </c>
      <c r="AE194" s="140">
        <f t="shared" si="31"/>
        <v>0</v>
      </c>
      <c r="AF194" s="141" t="str">
        <f t="shared" si="32"/>
        <v/>
      </c>
    </row>
    <row r="195" spans="1:32" s="23" customFormat="1" x14ac:dyDescent="0.25">
      <c r="A195" s="46">
        <v>191</v>
      </c>
      <c r="B195" s="70"/>
      <c r="C195" s="108"/>
      <c r="D195" s="47" t="str">
        <f>IF(ISBLANK(C195),"",VLOOKUP(MONTH(C195),'Paramètres de choix'!$D$7:$E$18,2,0))</f>
        <v/>
      </c>
      <c r="E195" s="72"/>
      <c r="F195" s="116"/>
      <c r="G195" s="72"/>
      <c r="H195" s="73"/>
      <c r="I195" s="73" t="str">
        <f t="shared" si="22"/>
        <v/>
      </c>
      <c r="J195" s="74"/>
      <c r="K195" s="137"/>
      <c r="L195" s="75"/>
      <c r="M195" s="137"/>
      <c r="N195" s="113"/>
      <c r="O195" s="77"/>
      <c r="P195" s="78"/>
      <c r="Q195" s="79"/>
      <c r="R195" s="80"/>
      <c r="S195" s="167"/>
      <c r="T195" s="81"/>
      <c r="U195" s="134"/>
      <c r="V195" s="117"/>
      <c r="W195" s="140">
        <f t="shared" si="23"/>
        <v>0</v>
      </c>
      <c r="X195" s="145">
        <f t="shared" si="24"/>
        <v>0</v>
      </c>
      <c r="Y195" s="149">
        <f t="shared" si="25"/>
        <v>0</v>
      </c>
      <c r="Z195" s="141" t="str">
        <f t="shared" si="26"/>
        <v/>
      </c>
      <c r="AA195" s="140">
        <f t="shared" si="27"/>
        <v>0</v>
      </c>
      <c r="AB195" s="141">
        <f t="shared" si="28"/>
        <v>0</v>
      </c>
      <c r="AC195" s="140">
        <f t="shared" si="29"/>
        <v>0</v>
      </c>
      <c r="AD195" s="141">
        <f t="shared" si="30"/>
        <v>0</v>
      </c>
      <c r="AE195" s="140">
        <f t="shared" si="31"/>
        <v>0</v>
      </c>
      <c r="AF195" s="141" t="str">
        <f t="shared" si="32"/>
        <v/>
      </c>
    </row>
    <row r="196" spans="1:32" s="23" customFormat="1" x14ac:dyDescent="0.25">
      <c r="A196" s="46">
        <v>192</v>
      </c>
      <c r="B196" s="70"/>
      <c r="C196" s="108"/>
      <c r="D196" s="47" t="str">
        <f>IF(ISBLANK(C196),"",VLOOKUP(MONTH(C196),'Paramètres de choix'!$D$7:$E$18,2,0))</f>
        <v/>
      </c>
      <c r="E196" s="72"/>
      <c r="F196" s="116"/>
      <c r="G196" s="72"/>
      <c r="H196" s="73"/>
      <c r="I196" s="73" t="str">
        <f t="shared" si="22"/>
        <v/>
      </c>
      <c r="J196" s="74"/>
      <c r="K196" s="137"/>
      <c r="L196" s="75"/>
      <c r="M196" s="137"/>
      <c r="N196" s="113"/>
      <c r="O196" s="77"/>
      <c r="P196" s="78"/>
      <c r="Q196" s="79"/>
      <c r="R196" s="80"/>
      <c r="S196" s="167"/>
      <c r="T196" s="81"/>
      <c r="U196" s="134"/>
      <c r="V196" s="117"/>
      <c r="W196" s="140">
        <f t="shared" si="23"/>
        <v>0</v>
      </c>
      <c r="X196" s="145">
        <f t="shared" si="24"/>
        <v>0</v>
      </c>
      <c r="Y196" s="149">
        <f t="shared" si="25"/>
        <v>0</v>
      </c>
      <c r="Z196" s="141" t="str">
        <f t="shared" si="26"/>
        <v/>
      </c>
      <c r="AA196" s="140">
        <f t="shared" si="27"/>
        <v>0</v>
      </c>
      <c r="AB196" s="141">
        <f t="shared" si="28"/>
        <v>0</v>
      </c>
      <c r="AC196" s="140">
        <f t="shared" si="29"/>
        <v>0</v>
      </c>
      <c r="AD196" s="141">
        <f t="shared" si="30"/>
        <v>0</v>
      </c>
      <c r="AE196" s="140">
        <f t="shared" si="31"/>
        <v>0</v>
      </c>
      <c r="AF196" s="141" t="str">
        <f t="shared" si="32"/>
        <v/>
      </c>
    </row>
    <row r="197" spans="1:32" s="23" customFormat="1" x14ac:dyDescent="0.25">
      <c r="A197" s="46">
        <v>193</v>
      </c>
      <c r="B197" s="70"/>
      <c r="C197" s="108"/>
      <c r="D197" s="47" t="str">
        <f>IF(ISBLANK(C197),"",VLOOKUP(MONTH(C197),'Paramètres de choix'!$D$7:$E$18,2,0))</f>
        <v/>
      </c>
      <c r="E197" s="72"/>
      <c r="F197" s="116"/>
      <c r="G197" s="72"/>
      <c r="H197" s="73"/>
      <c r="I197" s="73" t="str">
        <f t="shared" si="22"/>
        <v/>
      </c>
      <c r="J197" s="74"/>
      <c r="K197" s="137"/>
      <c r="L197" s="75"/>
      <c r="M197" s="137"/>
      <c r="N197" s="113"/>
      <c r="O197" s="77"/>
      <c r="P197" s="78"/>
      <c r="Q197" s="79"/>
      <c r="R197" s="80"/>
      <c r="S197" s="167"/>
      <c r="T197" s="81"/>
      <c r="U197" s="134"/>
      <c r="V197" s="117"/>
      <c r="W197" s="140">
        <f t="shared" si="23"/>
        <v>0</v>
      </c>
      <c r="X197" s="145">
        <f t="shared" si="24"/>
        <v>0</v>
      </c>
      <c r="Y197" s="149">
        <f t="shared" si="25"/>
        <v>0</v>
      </c>
      <c r="Z197" s="141" t="str">
        <f t="shared" si="26"/>
        <v/>
      </c>
      <c r="AA197" s="140">
        <f t="shared" si="27"/>
        <v>0</v>
      </c>
      <c r="AB197" s="141">
        <f t="shared" si="28"/>
        <v>0</v>
      </c>
      <c r="AC197" s="140">
        <f t="shared" si="29"/>
        <v>0</v>
      </c>
      <c r="AD197" s="141">
        <f t="shared" si="30"/>
        <v>0</v>
      </c>
      <c r="AE197" s="140">
        <f t="shared" si="31"/>
        <v>0</v>
      </c>
      <c r="AF197" s="141" t="str">
        <f t="shared" si="32"/>
        <v/>
      </c>
    </row>
    <row r="198" spans="1:32" s="23" customFormat="1" x14ac:dyDescent="0.25">
      <c r="A198" s="46">
        <v>194</v>
      </c>
      <c r="B198" s="70"/>
      <c r="C198" s="108"/>
      <c r="D198" s="47" t="str">
        <f>IF(ISBLANK(C198),"",VLOOKUP(MONTH(C198),'Paramètres de choix'!$D$7:$E$18,2,0))</f>
        <v/>
      </c>
      <c r="E198" s="72"/>
      <c r="F198" s="116"/>
      <c r="G198" s="72"/>
      <c r="H198" s="73"/>
      <c r="I198" s="73" t="str">
        <f t="shared" ref="I198:I261" si="33">+IF(ISBLANK(F198),"",1)</f>
        <v/>
      </c>
      <c r="J198" s="74"/>
      <c r="K198" s="137"/>
      <c r="L198" s="75"/>
      <c r="M198" s="137"/>
      <c r="N198" s="113"/>
      <c r="O198" s="77"/>
      <c r="P198" s="78"/>
      <c r="Q198" s="79"/>
      <c r="R198" s="80"/>
      <c r="S198" s="167"/>
      <c r="T198" s="81"/>
      <c r="U198" s="134"/>
      <c r="V198" s="117"/>
      <c r="W198" s="140">
        <f t="shared" ref="W198:W261" si="34">IF(ISBLANK(L198),J198,L198)</f>
        <v>0</v>
      </c>
      <c r="X198" s="145">
        <f t="shared" ref="X198:X261" si="35">IF(ISBLANK(M198),K198,M198)</f>
        <v>0</v>
      </c>
      <c r="Y198" s="149">
        <f t="shared" ref="Y198:Y261" si="36">IF(ISERROR(W198*X198),"",W198*X198)</f>
        <v>0</v>
      </c>
      <c r="Z198" s="141" t="str">
        <f t="shared" ref="Z198:Z261" si="37">IF(ISBLANK(O198),D198,O198)</f>
        <v/>
      </c>
      <c r="AA198" s="140">
        <f t="shared" ref="AA198:AA261" si="38">IF(ISBLANK(Q198),P198,Q198)</f>
        <v>0</v>
      </c>
      <c r="AB198" s="141">
        <f t="shared" ref="AB198:AB261" si="39">IF(ISBLANK(R198),O198,R198)</f>
        <v>0</v>
      </c>
      <c r="AC198" s="140">
        <f t="shared" ref="AC198:AC261" si="40">S198</f>
        <v>0</v>
      </c>
      <c r="AD198" s="141">
        <f t="shared" ref="AD198:AD261" si="41">R198</f>
        <v>0</v>
      </c>
      <c r="AE198" s="140">
        <f t="shared" ref="AE198:AE261" si="42">T198</f>
        <v>0</v>
      </c>
      <c r="AF198" s="141" t="str">
        <f t="shared" ref="AF198:AF261" si="43">IF(ISBLANK(R198),IF(ISBLANK(O198),D198,O198))</f>
        <v/>
      </c>
    </row>
    <row r="199" spans="1:32" s="23" customFormat="1" x14ac:dyDescent="0.25">
      <c r="A199" s="46">
        <v>195</v>
      </c>
      <c r="B199" s="70"/>
      <c r="C199" s="108"/>
      <c r="D199" s="47" t="str">
        <f>IF(ISBLANK(C199),"",VLOOKUP(MONTH(C199),'Paramètres de choix'!$D$7:$E$18,2,0))</f>
        <v/>
      </c>
      <c r="E199" s="72"/>
      <c r="F199" s="116"/>
      <c r="G199" s="72"/>
      <c r="H199" s="73"/>
      <c r="I199" s="73" t="str">
        <f t="shared" si="33"/>
        <v/>
      </c>
      <c r="J199" s="74"/>
      <c r="K199" s="137"/>
      <c r="L199" s="75"/>
      <c r="M199" s="137"/>
      <c r="N199" s="113"/>
      <c r="O199" s="77"/>
      <c r="P199" s="78"/>
      <c r="Q199" s="79"/>
      <c r="R199" s="80"/>
      <c r="S199" s="167"/>
      <c r="T199" s="81"/>
      <c r="U199" s="134"/>
      <c r="V199" s="117"/>
      <c r="W199" s="140">
        <f t="shared" si="34"/>
        <v>0</v>
      </c>
      <c r="X199" s="145">
        <f t="shared" si="35"/>
        <v>0</v>
      </c>
      <c r="Y199" s="149">
        <f t="shared" si="36"/>
        <v>0</v>
      </c>
      <c r="Z199" s="141" t="str">
        <f t="shared" si="37"/>
        <v/>
      </c>
      <c r="AA199" s="140">
        <f t="shared" si="38"/>
        <v>0</v>
      </c>
      <c r="AB199" s="141">
        <f t="shared" si="39"/>
        <v>0</v>
      </c>
      <c r="AC199" s="140">
        <f t="shared" si="40"/>
        <v>0</v>
      </c>
      <c r="AD199" s="141">
        <f t="shared" si="41"/>
        <v>0</v>
      </c>
      <c r="AE199" s="140">
        <f t="shared" si="42"/>
        <v>0</v>
      </c>
      <c r="AF199" s="141" t="str">
        <f t="shared" si="43"/>
        <v/>
      </c>
    </row>
    <row r="200" spans="1:32" s="23" customFormat="1" x14ac:dyDescent="0.25">
      <c r="A200" s="46">
        <v>196</v>
      </c>
      <c r="B200" s="70"/>
      <c r="C200" s="108"/>
      <c r="D200" s="47" t="str">
        <f>IF(ISBLANK(C200),"",VLOOKUP(MONTH(C200),'Paramètres de choix'!$D$7:$E$18,2,0))</f>
        <v/>
      </c>
      <c r="E200" s="72"/>
      <c r="F200" s="116"/>
      <c r="G200" s="72"/>
      <c r="H200" s="73"/>
      <c r="I200" s="73" t="str">
        <f t="shared" si="33"/>
        <v/>
      </c>
      <c r="J200" s="74"/>
      <c r="K200" s="137"/>
      <c r="L200" s="75"/>
      <c r="M200" s="137"/>
      <c r="N200" s="113"/>
      <c r="O200" s="77"/>
      <c r="P200" s="78"/>
      <c r="Q200" s="79"/>
      <c r="R200" s="80"/>
      <c r="S200" s="167"/>
      <c r="T200" s="81"/>
      <c r="U200" s="134"/>
      <c r="V200" s="117"/>
      <c r="W200" s="140">
        <f t="shared" si="34"/>
        <v>0</v>
      </c>
      <c r="X200" s="145">
        <f t="shared" si="35"/>
        <v>0</v>
      </c>
      <c r="Y200" s="149">
        <f t="shared" si="36"/>
        <v>0</v>
      </c>
      <c r="Z200" s="141" t="str">
        <f t="shared" si="37"/>
        <v/>
      </c>
      <c r="AA200" s="140">
        <f t="shared" si="38"/>
        <v>0</v>
      </c>
      <c r="AB200" s="141">
        <f t="shared" si="39"/>
        <v>0</v>
      </c>
      <c r="AC200" s="140">
        <f t="shared" si="40"/>
        <v>0</v>
      </c>
      <c r="AD200" s="141">
        <f t="shared" si="41"/>
        <v>0</v>
      </c>
      <c r="AE200" s="140">
        <f t="shared" si="42"/>
        <v>0</v>
      </c>
      <c r="AF200" s="141" t="str">
        <f t="shared" si="43"/>
        <v/>
      </c>
    </row>
    <row r="201" spans="1:32" s="23" customFormat="1" x14ac:dyDescent="0.25">
      <c r="A201" s="46">
        <v>197</v>
      </c>
      <c r="B201" s="70"/>
      <c r="C201" s="108"/>
      <c r="D201" s="47" t="str">
        <f>IF(ISBLANK(C201),"",VLOOKUP(MONTH(C201),'Paramètres de choix'!$D$7:$E$18,2,0))</f>
        <v/>
      </c>
      <c r="E201" s="72"/>
      <c r="F201" s="116"/>
      <c r="G201" s="72"/>
      <c r="H201" s="73"/>
      <c r="I201" s="73" t="str">
        <f t="shared" si="33"/>
        <v/>
      </c>
      <c r="J201" s="74"/>
      <c r="K201" s="137"/>
      <c r="L201" s="75"/>
      <c r="M201" s="137"/>
      <c r="N201" s="113"/>
      <c r="O201" s="77"/>
      <c r="P201" s="78"/>
      <c r="Q201" s="79"/>
      <c r="R201" s="80"/>
      <c r="S201" s="167"/>
      <c r="T201" s="81"/>
      <c r="U201" s="134"/>
      <c r="V201" s="117"/>
      <c r="W201" s="140">
        <f t="shared" si="34"/>
        <v>0</v>
      </c>
      <c r="X201" s="145">
        <f t="shared" si="35"/>
        <v>0</v>
      </c>
      <c r="Y201" s="149">
        <f t="shared" si="36"/>
        <v>0</v>
      </c>
      <c r="Z201" s="141" t="str">
        <f t="shared" si="37"/>
        <v/>
      </c>
      <c r="AA201" s="140">
        <f t="shared" si="38"/>
        <v>0</v>
      </c>
      <c r="AB201" s="141">
        <f t="shared" si="39"/>
        <v>0</v>
      </c>
      <c r="AC201" s="140">
        <f t="shared" si="40"/>
        <v>0</v>
      </c>
      <c r="AD201" s="141">
        <f t="shared" si="41"/>
        <v>0</v>
      </c>
      <c r="AE201" s="140">
        <f t="shared" si="42"/>
        <v>0</v>
      </c>
      <c r="AF201" s="141" t="str">
        <f t="shared" si="43"/>
        <v/>
      </c>
    </row>
    <row r="202" spans="1:32" s="23" customFormat="1" x14ac:dyDescent="0.25">
      <c r="A202" s="46">
        <v>198</v>
      </c>
      <c r="B202" s="70"/>
      <c r="C202" s="108"/>
      <c r="D202" s="47" t="str">
        <f>IF(ISBLANK(C202),"",VLOOKUP(MONTH(C202),'Paramètres de choix'!$D$7:$E$18,2,0))</f>
        <v/>
      </c>
      <c r="E202" s="72"/>
      <c r="F202" s="116"/>
      <c r="G202" s="72"/>
      <c r="H202" s="73"/>
      <c r="I202" s="73" t="str">
        <f t="shared" si="33"/>
        <v/>
      </c>
      <c r="J202" s="74"/>
      <c r="K202" s="137"/>
      <c r="L202" s="75"/>
      <c r="M202" s="137"/>
      <c r="N202" s="113"/>
      <c r="O202" s="77"/>
      <c r="P202" s="78"/>
      <c r="Q202" s="79"/>
      <c r="R202" s="80"/>
      <c r="S202" s="167"/>
      <c r="T202" s="81"/>
      <c r="U202" s="134"/>
      <c r="V202" s="117"/>
      <c r="W202" s="140">
        <f t="shared" si="34"/>
        <v>0</v>
      </c>
      <c r="X202" s="145">
        <f t="shared" si="35"/>
        <v>0</v>
      </c>
      <c r="Y202" s="149">
        <f t="shared" si="36"/>
        <v>0</v>
      </c>
      <c r="Z202" s="141" t="str">
        <f t="shared" si="37"/>
        <v/>
      </c>
      <c r="AA202" s="140">
        <f t="shared" si="38"/>
        <v>0</v>
      </c>
      <c r="AB202" s="141">
        <f t="shared" si="39"/>
        <v>0</v>
      </c>
      <c r="AC202" s="140">
        <f t="shared" si="40"/>
        <v>0</v>
      </c>
      <c r="AD202" s="141">
        <f t="shared" si="41"/>
        <v>0</v>
      </c>
      <c r="AE202" s="140">
        <f t="shared" si="42"/>
        <v>0</v>
      </c>
      <c r="AF202" s="141" t="str">
        <f t="shared" si="43"/>
        <v/>
      </c>
    </row>
    <row r="203" spans="1:32" s="23" customFormat="1" x14ac:dyDescent="0.25">
      <c r="A203" s="46">
        <v>199</v>
      </c>
      <c r="B203" s="70"/>
      <c r="C203" s="108"/>
      <c r="D203" s="47" t="str">
        <f>IF(ISBLANK(C203),"",VLOOKUP(MONTH(C203),'Paramètres de choix'!$D$7:$E$18,2,0))</f>
        <v/>
      </c>
      <c r="E203" s="72"/>
      <c r="F203" s="116"/>
      <c r="G203" s="72"/>
      <c r="H203" s="73"/>
      <c r="I203" s="73" t="str">
        <f t="shared" si="33"/>
        <v/>
      </c>
      <c r="J203" s="74"/>
      <c r="K203" s="137"/>
      <c r="L203" s="75"/>
      <c r="M203" s="137"/>
      <c r="N203" s="113"/>
      <c r="O203" s="77"/>
      <c r="P203" s="78"/>
      <c r="Q203" s="79"/>
      <c r="R203" s="80"/>
      <c r="S203" s="167"/>
      <c r="T203" s="81"/>
      <c r="U203" s="134"/>
      <c r="V203" s="117"/>
      <c r="W203" s="140">
        <f t="shared" si="34"/>
        <v>0</v>
      </c>
      <c r="X203" s="145">
        <f t="shared" si="35"/>
        <v>0</v>
      </c>
      <c r="Y203" s="149">
        <f t="shared" si="36"/>
        <v>0</v>
      </c>
      <c r="Z203" s="141" t="str">
        <f t="shared" si="37"/>
        <v/>
      </c>
      <c r="AA203" s="140">
        <f t="shared" si="38"/>
        <v>0</v>
      </c>
      <c r="AB203" s="141">
        <f t="shared" si="39"/>
        <v>0</v>
      </c>
      <c r="AC203" s="140">
        <f t="shared" si="40"/>
        <v>0</v>
      </c>
      <c r="AD203" s="141">
        <f t="shared" si="41"/>
        <v>0</v>
      </c>
      <c r="AE203" s="140">
        <f t="shared" si="42"/>
        <v>0</v>
      </c>
      <c r="AF203" s="141" t="str">
        <f t="shared" si="43"/>
        <v/>
      </c>
    </row>
    <row r="204" spans="1:32" s="23" customFormat="1" x14ac:dyDescent="0.25">
      <c r="A204" s="46">
        <v>200</v>
      </c>
      <c r="B204" s="70"/>
      <c r="C204" s="108"/>
      <c r="D204" s="47" t="str">
        <f>IF(ISBLANK(C204),"",VLOOKUP(MONTH(C204),'Paramètres de choix'!$D$7:$E$18,2,0))</f>
        <v/>
      </c>
      <c r="E204" s="72"/>
      <c r="F204" s="116"/>
      <c r="G204" s="72"/>
      <c r="H204" s="73"/>
      <c r="I204" s="73" t="str">
        <f t="shared" si="33"/>
        <v/>
      </c>
      <c r="J204" s="74"/>
      <c r="K204" s="137"/>
      <c r="L204" s="75"/>
      <c r="M204" s="137"/>
      <c r="N204" s="113"/>
      <c r="O204" s="77"/>
      <c r="P204" s="78"/>
      <c r="Q204" s="79"/>
      <c r="R204" s="80"/>
      <c r="S204" s="167"/>
      <c r="T204" s="81"/>
      <c r="U204" s="134"/>
      <c r="V204" s="117"/>
      <c r="W204" s="140">
        <f t="shared" si="34"/>
        <v>0</v>
      </c>
      <c r="X204" s="145">
        <f t="shared" si="35"/>
        <v>0</v>
      </c>
      <c r="Y204" s="149">
        <f t="shared" si="36"/>
        <v>0</v>
      </c>
      <c r="Z204" s="141" t="str">
        <f t="shared" si="37"/>
        <v/>
      </c>
      <c r="AA204" s="140">
        <f t="shared" si="38"/>
        <v>0</v>
      </c>
      <c r="AB204" s="141">
        <f t="shared" si="39"/>
        <v>0</v>
      </c>
      <c r="AC204" s="140">
        <f t="shared" si="40"/>
        <v>0</v>
      </c>
      <c r="AD204" s="141">
        <f t="shared" si="41"/>
        <v>0</v>
      </c>
      <c r="AE204" s="140">
        <f t="shared" si="42"/>
        <v>0</v>
      </c>
      <c r="AF204" s="141" t="str">
        <f t="shared" si="43"/>
        <v/>
      </c>
    </row>
    <row r="205" spans="1:32" s="23" customFormat="1" x14ac:dyDescent="0.25">
      <c r="A205" s="46">
        <v>201</v>
      </c>
      <c r="B205" s="70"/>
      <c r="C205" s="108"/>
      <c r="D205" s="47" t="str">
        <f>IF(ISBLANK(C205),"",VLOOKUP(MONTH(C205),'Paramètres de choix'!$D$7:$E$18,2,0))</f>
        <v/>
      </c>
      <c r="E205" s="72"/>
      <c r="F205" s="116"/>
      <c r="G205" s="72"/>
      <c r="H205" s="73"/>
      <c r="I205" s="73" t="str">
        <f t="shared" si="33"/>
        <v/>
      </c>
      <c r="J205" s="74"/>
      <c r="K205" s="137"/>
      <c r="L205" s="75"/>
      <c r="M205" s="137"/>
      <c r="N205" s="113"/>
      <c r="O205" s="77"/>
      <c r="P205" s="78"/>
      <c r="Q205" s="79"/>
      <c r="R205" s="80"/>
      <c r="S205" s="167"/>
      <c r="T205" s="81"/>
      <c r="U205" s="134"/>
      <c r="V205" s="117"/>
      <c r="W205" s="140">
        <f t="shared" si="34"/>
        <v>0</v>
      </c>
      <c r="X205" s="145">
        <f t="shared" si="35"/>
        <v>0</v>
      </c>
      <c r="Y205" s="149">
        <f t="shared" si="36"/>
        <v>0</v>
      </c>
      <c r="Z205" s="141" t="str">
        <f t="shared" si="37"/>
        <v/>
      </c>
      <c r="AA205" s="140">
        <f t="shared" si="38"/>
        <v>0</v>
      </c>
      <c r="AB205" s="141">
        <f t="shared" si="39"/>
        <v>0</v>
      </c>
      <c r="AC205" s="140">
        <f t="shared" si="40"/>
        <v>0</v>
      </c>
      <c r="AD205" s="141">
        <f t="shared" si="41"/>
        <v>0</v>
      </c>
      <c r="AE205" s="140">
        <f t="shared" si="42"/>
        <v>0</v>
      </c>
      <c r="AF205" s="141" t="str">
        <f t="shared" si="43"/>
        <v/>
      </c>
    </row>
    <row r="206" spans="1:32" s="23" customFormat="1" x14ac:dyDescent="0.25">
      <c r="A206" s="46">
        <v>202</v>
      </c>
      <c r="B206" s="70"/>
      <c r="C206" s="108"/>
      <c r="D206" s="47" t="str">
        <f>IF(ISBLANK(C206),"",VLOOKUP(MONTH(C206),'Paramètres de choix'!$D$7:$E$18,2,0))</f>
        <v/>
      </c>
      <c r="E206" s="72"/>
      <c r="F206" s="116"/>
      <c r="G206" s="72"/>
      <c r="H206" s="73"/>
      <c r="I206" s="73" t="str">
        <f t="shared" si="33"/>
        <v/>
      </c>
      <c r="J206" s="74"/>
      <c r="K206" s="137"/>
      <c r="L206" s="75"/>
      <c r="M206" s="137"/>
      <c r="N206" s="113"/>
      <c r="O206" s="77"/>
      <c r="P206" s="78"/>
      <c r="Q206" s="79"/>
      <c r="R206" s="80"/>
      <c r="S206" s="167"/>
      <c r="T206" s="81"/>
      <c r="U206" s="134"/>
      <c r="V206" s="117"/>
      <c r="W206" s="140">
        <f t="shared" si="34"/>
        <v>0</v>
      </c>
      <c r="X206" s="145">
        <f t="shared" si="35"/>
        <v>0</v>
      </c>
      <c r="Y206" s="149">
        <f t="shared" si="36"/>
        <v>0</v>
      </c>
      <c r="Z206" s="141" t="str">
        <f t="shared" si="37"/>
        <v/>
      </c>
      <c r="AA206" s="140">
        <f t="shared" si="38"/>
        <v>0</v>
      </c>
      <c r="AB206" s="141">
        <f t="shared" si="39"/>
        <v>0</v>
      </c>
      <c r="AC206" s="140">
        <f t="shared" si="40"/>
        <v>0</v>
      </c>
      <c r="AD206" s="141">
        <f t="shared" si="41"/>
        <v>0</v>
      </c>
      <c r="AE206" s="140">
        <f t="shared" si="42"/>
        <v>0</v>
      </c>
      <c r="AF206" s="141" t="str">
        <f t="shared" si="43"/>
        <v/>
      </c>
    </row>
    <row r="207" spans="1:32" s="23" customFormat="1" x14ac:dyDescent="0.25">
      <c r="A207" s="46">
        <v>203</v>
      </c>
      <c r="B207" s="70"/>
      <c r="C207" s="108"/>
      <c r="D207" s="47" t="str">
        <f>IF(ISBLANK(C207),"",VLOOKUP(MONTH(C207),'Paramètres de choix'!$D$7:$E$18,2,0))</f>
        <v/>
      </c>
      <c r="E207" s="72"/>
      <c r="F207" s="116"/>
      <c r="G207" s="72"/>
      <c r="H207" s="73"/>
      <c r="I207" s="73" t="str">
        <f t="shared" si="33"/>
        <v/>
      </c>
      <c r="J207" s="74"/>
      <c r="K207" s="137"/>
      <c r="L207" s="75"/>
      <c r="M207" s="137"/>
      <c r="N207" s="113"/>
      <c r="O207" s="77"/>
      <c r="P207" s="78"/>
      <c r="Q207" s="79"/>
      <c r="R207" s="80"/>
      <c r="S207" s="167"/>
      <c r="T207" s="81"/>
      <c r="U207" s="134"/>
      <c r="V207" s="117"/>
      <c r="W207" s="140">
        <f t="shared" si="34"/>
        <v>0</v>
      </c>
      <c r="X207" s="145">
        <f t="shared" si="35"/>
        <v>0</v>
      </c>
      <c r="Y207" s="149">
        <f t="shared" si="36"/>
        <v>0</v>
      </c>
      <c r="Z207" s="141" t="str">
        <f t="shared" si="37"/>
        <v/>
      </c>
      <c r="AA207" s="140">
        <f t="shared" si="38"/>
        <v>0</v>
      </c>
      <c r="AB207" s="141">
        <f t="shared" si="39"/>
        <v>0</v>
      </c>
      <c r="AC207" s="140">
        <f t="shared" si="40"/>
        <v>0</v>
      </c>
      <c r="AD207" s="141">
        <f t="shared" si="41"/>
        <v>0</v>
      </c>
      <c r="AE207" s="140">
        <f t="shared" si="42"/>
        <v>0</v>
      </c>
      <c r="AF207" s="141" t="str">
        <f t="shared" si="43"/>
        <v/>
      </c>
    </row>
    <row r="208" spans="1:32" s="23" customFormat="1" x14ac:dyDescent="0.25">
      <c r="A208" s="46">
        <v>204</v>
      </c>
      <c r="B208" s="70"/>
      <c r="C208" s="108"/>
      <c r="D208" s="47" t="str">
        <f>IF(ISBLANK(C208),"",VLOOKUP(MONTH(C208),'Paramètres de choix'!$D$7:$E$18,2,0))</f>
        <v/>
      </c>
      <c r="E208" s="72"/>
      <c r="F208" s="116"/>
      <c r="G208" s="72"/>
      <c r="H208" s="73"/>
      <c r="I208" s="73" t="str">
        <f t="shared" si="33"/>
        <v/>
      </c>
      <c r="J208" s="74"/>
      <c r="K208" s="137"/>
      <c r="L208" s="75"/>
      <c r="M208" s="137"/>
      <c r="N208" s="113"/>
      <c r="O208" s="77"/>
      <c r="P208" s="78"/>
      <c r="Q208" s="79"/>
      <c r="R208" s="80"/>
      <c r="S208" s="167"/>
      <c r="T208" s="81"/>
      <c r="U208" s="134"/>
      <c r="V208" s="117"/>
      <c r="W208" s="140">
        <f t="shared" si="34"/>
        <v>0</v>
      </c>
      <c r="X208" s="145">
        <f t="shared" si="35"/>
        <v>0</v>
      </c>
      <c r="Y208" s="149">
        <f t="shared" si="36"/>
        <v>0</v>
      </c>
      <c r="Z208" s="141" t="str">
        <f t="shared" si="37"/>
        <v/>
      </c>
      <c r="AA208" s="140">
        <f t="shared" si="38"/>
        <v>0</v>
      </c>
      <c r="AB208" s="141">
        <f t="shared" si="39"/>
        <v>0</v>
      </c>
      <c r="AC208" s="140">
        <f t="shared" si="40"/>
        <v>0</v>
      </c>
      <c r="AD208" s="141">
        <f t="shared" si="41"/>
        <v>0</v>
      </c>
      <c r="AE208" s="140">
        <f t="shared" si="42"/>
        <v>0</v>
      </c>
      <c r="AF208" s="141" t="str">
        <f t="shared" si="43"/>
        <v/>
      </c>
    </row>
    <row r="209" spans="1:32" s="23" customFormat="1" x14ac:dyDescent="0.25">
      <c r="A209" s="46">
        <v>205</v>
      </c>
      <c r="B209" s="70"/>
      <c r="C209" s="108"/>
      <c r="D209" s="47" t="str">
        <f>IF(ISBLANK(C209),"",VLOOKUP(MONTH(C209),'Paramètres de choix'!$D$7:$E$18,2,0))</f>
        <v/>
      </c>
      <c r="E209" s="72"/>
      <c r="F209" s="116"/>
      <c r="G209" s="72"/>
      <c r="H209" s="73"/>
      <c r="I209" s="73" t="str">
        <f t="shared" si="33"/>
        <v/>
      </c>
      <c r="J209" s="74"/>
      <c r="K209" s="137"/>
      <c r="L209" s="75"/>
      <c r="M209" s="137"/>
      <c r="N209" s="113"/>
      <c r="O209" s="77"/>
      <c r="P209" s="78"/>
      <c r="Q209" s="79"/>
      <c r="R209" s="80"/>
      <c r="S209" s="167"/>
      <c r="T209" s="81"/>
      <c r="U209" s="134"/>
      <c r="V209" s="117"/>
      <c r="W209" s="140">
        <f t="shared" si="34"/>
        <v>0</v>
      </c>
      <c r="X209" s="145">
        <f t="shared" si="35"/>
        <v>0</v>
      </c>
      <c r="Y209" s="149">
        <f t="shared" si="36"/>
        <v>0</v>
      </c>
      <c r="Z209" s="141" t="str">
        <f t="shared" si="37"/>
        <v/>
      </c>
      <c r="AA209" s="140">
        <f t="shared" si="38"/>
        <v>0</v>
      </c>
      <c r="AB209" s="141">
        <f t="shared" si="39"/>
        <v>0</v>
      </c>
      <c r="AC209" s="140">
        <f t="shared" si="40"/>
        <v>0</v>
      </c>
      <c r="AD209" s="141">
        <f t="shared" si="41"/>
        <v>0</v>
      </c>
      <c r="AE209" s="140">
        <f t="shared" si="42"/>
        <v>0</v>
      </c>
      <c r="AF209" s="141" t="str">
        <f t="shared" si="43"/>
        <v/>
      </c>
    </row>
    <row r="210" spans="1:32" s="23" customFormat="1" x14ac:dyDescent="0.25">
      <c r="A210" s="46">
        <v>206</v>
      </c>
      <c r="B210" s="70"/>
      <c r="C210" s="108"/>
      <c r="D210" s="47" t="str">
        <f>IF(ISBLANK(C210),"",VLOOKUP(MONTH(C210),'Paramètres de choix'!$D$7:$E$18,2,0))</f>
        <v/>
      </c>
      <c r="E210" s="72"/>
      <c r="F210" s="116"/>
      <c r="G210" s="72"/>
      <c r="H210" s="73"/>
      <c r="I210" s="73" t="str">
        <f t="shared" si="33"/>
        <v/>
      </c>
      <c r="J210" s="74"/>
      <c r="K210" s="137"/>
      <c r="L210" s="75"/>
      <c r="M210" s="137"/>
      <c r="N210" s="113"/>
      <c r="O210" s="77"/>
      <c r="P210" s="78"/>
      <c r="Q210" s="79"/>
      <c r="R210" s="80"/>
      <c r="S210" s="167"/>
      <c r="T210" s="81"/>
      <c r="U210" s="134"/>
      <c r="V210" s="117"/>
      <c r="W210" s="140">
        <f t="shared" si="34"/>
        <v>0</v>
      </c>
      <c r="X210" s="145">
        <f t="shared" si="35"/>
        <v>0</v>
      </c>
      <c r="Y210" s="149">
        <f t="shared" si="36"/>
        <v>0</v>
      </c>
      <c r="Z210" s="141" t="str">
        <f t="shared" si="37"/>
        <v/>
      </c>
      <c r="AA210" s="140">
        <f t="shared" si="38"/>
        <v>0</v>
      </c>
      <c r="AB210" s="141">
        <f t="shared" si="39"/>
        <v>0</v>
      </c>
      <c r="AC210" s="140">
        <f t="shared" si="40"/>
        <v>0</v>
      </c>
      <c r="AD210" s="141">
        <f t="shared" si="41"/>
        <v>0</v>
      </c>
      <c r="AE210" s="140">
        <f t="shared" si="42"/>
        <v>0</v>
      </c>
      <c r="AF210" s="141" t="str">
        <f t="shared" si="43"/>
        <v/>
      </c>
    </row>
    <row r="211" spans="1:32" s="23" customFormat="1" x14ac:dyDescent="0.25">
      <c r="A211" s="46">
        <v>207</v>
      </c>
      <c r="B211" s="70"/>
      <c r="C211" s="108"/>
      <c r="D211" s="47" t="str">
        <f>IF(ISBLANK(C211),"",VLOOKUP(MONTH(C211),'Paramètres de choix'!$D$7:$E$18,2,0))</f>
        <v/>
      </c>
      <c r="E211" s="72"/>
      <c r="F211" s="116"/>
      <c r="G211" s="72"/>
      <c r="H211" s="73"/>
      <c r="I211" s="73" t="str">
        <f t="shared" si="33"/>
        <v/>
      </c>
      <c r="J211" s="74"/>
      <c r="K211" s="137"/>
      <c r="L211" s="75"/>
      <c r="M211" s="137"/>
      <c r="N211" s="113"/>
      <c r="O211" s="77"/>
      <c r="P211" s="78"/>
      <c r="Q211" s="79"/>
      <c r="R211" s="80"/>
      <c r="S211" s="167"/>
      <c r="T211" s="81"/>
      <c r="U211" s="134"/>
      <c r="V211" s="117"/>
      <c r="W211" s="140">
        <f t="shared" si="34"/>
        <v>0</v>
      </c>
      <c r="X211" s="145">
        <f t="shared" si="35"/>
        <v>0</v>
      </c>
      <c r="Y211" s="149">
        <f t="shared" si="36"/>
        <v>0</v>
      </c>
      <c r="Z211" s="141" t="str">
        <f t="shared" si="37"/>
        <v/>
      </c>
      <c r="AA211" s="140">
        <f t="shared" si="38"/>
        <v>0</v>
      </c>
      <c r="AB211" s="141">
        <f t="shared" si="39"/>
        <v>0</v>
      </c>
      <c r="AC211" s="140">
        <f t="shared" si="40"/>
        <v>0</v>
      </c>
      <c r="AD211" s="141">
        <f t="shared" si="41"/>
        <v>0</v>
      </c>
      <c r="AE211" s="140">
        <f t="shared" si="42"/>
        <v>0</v>
      </c>
      <c r="AF211" s="141" t="str">
        <f t="shared" si="43"/>
        <v/>
      </c>
    </row>
    <row r="212" spans="1:32" s="23" customFormat="1" x14ac:dyDescent="0.25">
      <c r="A212" s="46">
        <v>208</v>
      </c>
      <c r="B212" s="70"/>
      <c r="C212" s="108"/>
      <c r="D212" s="47" t="str">
        <f>IF(ISBLANK(C212),"",VLOOKUP(MONTH(C212),'Paramètres de choix'!$D$7:$E$18,2,0))</f>
        <v/>
      </c>
      <c r="E212" s="72"/>
      <c r="F212" s="116"/>
      <c r="G212" s="72"/>
      <c r="H212" s="73"/>
      <c r="I212" s="73" t="str">
        <f t="shared" si="33"/>
        <v/>
      </c>
      <c r="J212" s="74"/>
      <c r="K212" s="137"/>
      <c r="L212" s="75"/>
      <c r="M212" s="137"/>
      <c r="N212" s="113"/>
      <c r="O212" s="77"/>
      <c r="P212" s="78"/>
      <c r="Q212" s="79"/>
      <c r="R212" s="80"/>
      <c r="S212" s="167"/>
      <c r="T212" s="81"/>
      <c r="U212" s="134"/>
      <c r="V212" s="117"/>
      <c r="W212" s="140">
        <f t="shared" si="34"/>
        <v>0</v>
      </c>
      <c r="X212" s="145">
        <f t="shared" si="35"/>
        <v>0</v>
      </c>
      <c r="Y212" s="149">
        <f t="shared" si="36"/>
        <v>0</v>
      </c>
      <c r="Z212" s="141" t="str">
        <f t="shared" si="37"/>
        <v/>
      </c>
      <c r="AA212" s="140">
        <f t="shared" si="38"/>
        <v>0</v>
      </c>
      <c r="AB212" s="141">
        <f t="shared" si="39"/>
        <v>0</v>
      </c>
      <c r="AC212" s="140">
        <f t="shared" si="40"/>
        <v>0</v>
      </c>
      <c r="AD212" s="141">
        <f t="shared" si="41"/>
        <v>0</v>
      </c>
      <c r="AE212" s="140">
        <f t="shared" si="42"/>
        <v>0</v>
      </c>
      <c r="AF212" s="141" t="str">
        <f t="shared" si="43"/>
        <v/>
      </c>
    </row>
    <row r="213" spans="1:32" s="23" customFormat="1" x14ac:dyDescent="0.25">
      <c r="A213" s="46">
        <v>209</v>
      </c>
      <c r="B213" s="70"/>
      <c r="C213" s="108"/>
      <c r="D213" s="47" t="str">
        <f>IF(ISBLANK(C213),"",VLOOKUP(MONTH(C213),'Paramètres de choix'!$D$7:$E$18,2,0))</f>
        <v/>
      </c>
      <c r="E213" s="72"/>
      <c r="F213" s="116"/>
      <c r="G213" s="72"/>
      <c r="H213" s="73"/>
      <c r="I213" s="73" t="str">
        <f t="shared" si="33"/>
        <v/>
      </c>
      <c r="J213" s="74"/>
      <c r="K213" s="137"/>
      <c r="L213" s="75"/>
      <c r="M213" s="137"/>
      <c r="N213" s="113"/>
      <c r="O213" s="77"/>
      <c r="P213" s="78"/>
      <c r="Q213" s="79"/>
      <c r="R213" s="80"/>
      <c r="S213" s="167"/>
      <c r="T213" s="81"/>
      <c r="U213" s="134"/>
      <c r="V213" s="117"/>
      <c r="W213" s="140">
        <f t="shared" si="34"/>
        <v>0</v>
      </c>
      <c r="X213" s="145">
        <f t="shared" si="35"/>
        <v>0</v>
      </c>
      <c r="Y213" s="149">
        <f t="shared" si="36"/>
        <v>0</v>
      </c>
      <c r="Z213" s="141" t="str">
        <f t="shared" si="37"/>
        <v/>
      </c>
      <c r="AA213" s="140">
        <f t="shared" si="38"/>
        <v>0</v>
      </c>
      <c r="AB213" s="141">
        <f t="shared" si="39"/>
        <v>0</v>
      </c>
      <c r="AC213" s="140">
        <f t="shared" si="40"/>
        <v>0</v>
      </c>
      <c r="AD213" s="141">
        <f t="shared" si="41"/>
        <v>0</v>
      </c>
      <c r="AE213" s="140">
        <f t="shared" si="42"/>
        <v>0</v>
      </c>
      <c r="AF213" s="141" t="str">
        <f t="shared" si="43"/>
        <v/>
      </c>
    </row>
    <row r="214" spans="1:32" s="23" customFormat="1" x14ac:dyDescent="0.25">
      <c r="A214" s="46">
        <v>210</v>
      </c>
      <c r="B214" s="70"/>
      <c r="C214" s="108"/>
      <c r="D214" s="47" t="str">
        <f>IF(ISBLANK(C214),"",VLOOKUP(MONTH(C214),'Paramètres de choix'!$D$7:$E$18,2,0))</f>
        <v/>
      </c>
      <c r="E214" s="72"/>
      <c r="F214" s="116"/>
      <c r="G214" s="72"/>
      <c r="H214" s="73"/>
      <c r="I214" s="73" t="str">
        <f t="shared" si="33"/>
        <v/>
      </c>
      <c r="J214" s="74"/>
      <c r="K214" s="137"/>
      <c r="L214" s="75"/>
      <c r="M214" s="137"/>
      <c r="N214" s="113"/>
      <c r="O214" s="77"/>
      <c r="P214" s="78"/>
      <c r="Q214" s="79"/>
      <c r="R214" s="80"/>
      <c r="S214" s="167"/>
      <c r="T214" s="81"/>
      <c r="U214" s="134"/>
      <c r="V214" s="117"/>
      <c r="W214" s="140">
        <f t="shared" si="34"/>
        <v>0</v>
      </c>
      <c r="X214" s="145">
        <f t="shared" si="35"/>
        <v>0</v>
      </c>
      <c r="Y214" s="149">
        <f t="shared" si="36"/>
        <v>0</v>
      </c>
      <c r="Z214" s="141" t="str">
        <f t="shared" si="37"/>
        <v/>
      </c>
      <c r="AA214" s="140">
        <f t="shared" si="38"/>
        <v>0</v>
      </c>
      <c r="AB214" s="141">
        <f t="shared" si="39"/>
        <v>0</v>
      </c>
      <c r="AC214" s="140">
        <f t="shared" si="40"/>
        <v>0</v>
      </c>
      <c r="AD214" s="141">
        <f t="shared" si="41"/>
        <v>0</v>
      </c>
      <c r="AE214" s="140">
        <f t="shared" si="42"/>
        <v>0</v>
      </c>
      <c r="AF214" s="141" t="str">
        <f t="shared" si="43"/>
        <v/>
      </c>
    </row>
    <row r="215" spans="1:32" s="23" customFormat="1" x14ac:dyDescent="0.25">
      <c r="A215" s="46">
        <v>211</v>
      </c>
      <c r="B215" s="70"/>
      <c r="C215" s="108"/>
      <c r="D215" s="47" t="str">
        <f>IF(ISBLANK(C215),"",VLOOKUP(MONTH(C215),'Paramètres de choix'!$D$7:$E$18,2,0))</f>
        <v/>
      </c>
      <c r="E215" s="72"/>
      <c r="F215" s="116"/>
      <c r="G215" s="72"/>
      <c r="H215" s="73"/>
      <c r="I215" s="73" t="str">
        <f t="shared" si="33"/>
        <v/>
      </c>
      <c r="J215" s="74"/>
      <c r="K215" s="137"/>
      <c r="L215" s="75"/>
      <c r="M215" s="137"/>
      <c r="N215" s="113"/>
      <c r="O215" s="77"/>
      <c r="P215" s="78"/>
      <c r="Q215" s="79"/>
      <c r="R215" s="80"/>
      <c r="S215" s="167"/>
      <c r="T215" s="81"/>
      <c r="U215" s="134"/>
      <c r="V215" s="117"/>
      <c r="W215" s="140">
        <f t="shared" si="34"/>
        <v>0</v>
      </c>
      <c r="X215" s="145">
        <f t="shared" si="35"/>
        <v>0</v>
      </c>
      <c r="Y215" s="149">
        <f t="shared" si="36"/>
        <v>0</v>
      </c>
      <c r="Z215" s="141" t="str">
        <f t="shared" si="37"/>
        <v/>
      </c>
      <c r="AA215" s="140">
        <f t="shared" si="38"/>
        <v>0</v>
      </c>
      <c r="AB215" s="141">
        <f t="shared" si="39"/>
        <v>0</v>
      </c>
      <c r="AC215" s="140">
        <f t="shared" si="40"/>
        <v>0</v>
      </c>
      <c r="AD215" s="141">
        <f t="shared" si="41"/>
        <v>0</v>
      </c>
      <c r="AE215" s="140">
        <f t="shared" si="42"/>
        <v>0</v>
      </c>
      <c r="AF215" s="141" t="str">
        <f t="shared" si="43"/>
        <v/>
      </c>
    </row>
    <row r="216" spans="1:32" s="23" customFormat="1" x14ac:dyDescent="0.25">
      <c r="A216" s="46">
        <v>212</v>
      </c>
      <c r="B216" s="70"/>
      <c r="C216" s="108"/>
      <c r="D216" s="47" t="str">
        <f>IF(ISBLANK(C216),"",VLOOKUP(MONTH(C216),'Paramètres de choix'!$D$7:$E$18,2,0))</f>
        <v/>
      </c>
      <c r="E216" s="72"/>
      <c r="F216" s="116"/>
      <c r="G216" s="72"/>
      <c r="H216" s="73"/>
      <c r="I216" s="73" t="str">
        <f t="shared" si="33"/>
        <v/>
      </c>
      <c r="J216" s="74"/>
      <c r="K216" s="137"/>
      <c r="L216" s="75"/>
      <c r="M216" s="137"/>
      <c r="N216" s="113"/>
      <c r="O216" s="77"/>
      <c r="P216" s="78"/>
      <c r="Q216" s="79"/>
      <c r="R216" s="80"/>
      <c r="S216" s="167"/>
      <c r="T216" s="81"/>
      <c r="U216" s="134"/>
      <c r="V216" s="117"/>
      <c r="W216" s="140">
        <f t="shared" si="34"/>
        <v>0</v>
      </c>
      <c r="X216" s="145">
        <f t="shared" si="35"/>
        <v>0</v>
      </c>
      <c r="Y216" s="149">
        <f t="shared" si="36"/>
        <v>0</v>
      </c>
      <c r="Z216" s="141" t="str">
        <f t="shared" si="37"/>
        <v/>
      </c>
      <c r="AA216" s="140">
        <f t="shared" si="38"/>
        <v>0</v>
      </c>
      <c r="AB216" s="141">
        <f t="shared" si="39"/>
        <v>0</v>
      </c>
      <c r="AC216" s="140">
        <f t="shared" si="40"/>
        <v>0</v>
      </c>
      <c r="AD216" s="141">
        <f t="shared" si="41"/>
        <v>0</v>
      </c>
      <c r="AE216" s="140">
        <f t="shared" si="42"/>
        <v>0</v>
      </c>
      <c r="AF216" s="141" t="str">
        <f t="shared" si="43"/>
        <v/>
      </c>
    </row>
    <row r="217" spans="1:32" s="23" customFormat="1" x14ac:dyDescent="0.25">
      <c r="A217" s="46">
        <v>213</v>
      </c>
      <c r="B217" s="70"/>
      <c r="C217" s="108"/>
      <c r="D217" s="47" t="str">
        <f>IF(ISBLANK(C217),"",VLOOKUP(MONTH(C217),'Paramètres de choix'!$D$7:$E$18,2,0))</f>
        <v/>
      </c>
      <c r="E217" s="72"/>
      <c r="F217" s="116"/>
      <c r="G217" s="72"/>
      <c r="H217" s="73"/>
      <c r="I217" s="73" t="str">
        <f t="shared" si="33"/>
        <v/>
      </c>
      <c r="J217" s="74"/>
      <c r="K217" s="137"/>
      <c r="L217" s="75"/>
      <c r="M217" s="137"/>
      <c r="N217" s="113"/>
      <c r="O217" s="77"/>
      <c r="P217" s="78"/>
      <c r="Q217" s="79"/>
      <c r="R217" s="80"/>
      <c r="S217" s="167"/>
      <c r="T217" s="81"/>
      <c r="U217" s="134"/>
      <c r="V217" s="117"/>
      <c r="W217" s="140">
        <f t="shared" si="34"/>
        <v>0</v>
      </c>
      <c r="X217" s="145">
        <f t="shared" si="35"/>
        <v>0</v>
      </c>
      <c r="Y217" s="149">
        <f t="shared" si="36"/>
        <v>0</v>
      </c>
      <c r="Z217" s="141" t="str">
        <f t="shared" si="37"/>
        <v/>
      </c>
      <c r="AA217" s="140">
        <f t="shared" si="38"/>
        <v>0</v>
      </c>
      <c r="AB217" s="141">
        <f t="shared" si="39"/>
        <v>0</v>
      </c>
      <c r="AC217" s="140">
        <f t="shared" si="40"/>
        <v>0</v>
      </c>
      <c r="AD217" s="141">
        <f t="shared" si="41"/>
        <v>0</v>
      </c>
      <c r="AE217" s="140">
        <f t="shared" si="42"/>
        <v>0</v>
      </c>
      <c r="AF217" s="141" t="str">
        <f t="shared" si="43"/>
        <v/>
      </c>
    </row>
    <row r="218" spans="1:32" s="23" customFormat="1" x14ac:dyDescent="0.25">
      <c r="A218" s="46">
        <v>214</v>
      </c>
      <c r="B218" s="70"/>
      <c r="C218" s="108"/>
      <c r="D218" s="47" t="str">
        <f>IF(ISBLANK(C218),"",VLOOKUP(MONTH(C218),'Paramètres de choix'!$D$7:$E$18,2,0))</f>
        <v/>
      </c>
      <c r="E218" s="72"/>
      <c r="F218" s="116"/>
      <c r="G218" s="72"/>
      <c r="H218" s="73"/>
      <c r="I218" s="73" t="str">
        <f t="shared" si="33"/>
        <v/>
      </c>
      <c r="J218" s="74"/>
      <c r="K218" s="137"/>
      <c r="L218" s="75"/>
      <c r="M218" s="137"/>
      <c r="N218" s="113"/>
      <c r="O218" s="77"/>
      <c r="P218" s="78"/>
      <c r="Q218" s="79"/>
      <c r="R218" s="80"/>
      <c r="S218" s="167"/>
      <c r="T218" s="81"/>
      <c r="U218" s="134"/>
      <c r="V218" s="117"/>
      <c r="W218" s="140">
        <f t="shared" si="34"/>
        <v>0</v>
      </c>
      <c r="X218" s="145">
        <f t="shared" si="35"/>
        <v>0</v>
      </c>
      <c r="Y218" s="149">
        <f t="shared" si="36"/>
        <v>0</v>
      </c>
      <c r="Z218" s="141" t="str">
        <f t="shared" si="37"/>
        <v/>
      </c>
      <c r="AA218" s="140">
        <f t="shared" si="38"/>
        <v>0</v>
      </c>
      <c r="AB218" s="141">
        <f t="shared" si="39"/>
        <v>0</v>
      </c>
      <c r="AC218" s="140">
        <f t="shared" si="40"/>
        <v>0</v>
      </c>
      <c r="AD218" s="141">
        <f t="shared" si="41"/>
        <v>0</v>
      </c>
      <c r="AE218" s="140">
        <f t="shared" si="42"/>
        <v>0</v>
      </c>
      <c r="AF218" s="141" t="str">
        <f t="shared" si="43"/>
        <v/>
      </c>
    </row>
    <row r="219" spans="1:32" s="23" customFormat="1" x14ac:dyDescent="0.25">
      <c r="A219" s="46">
        <v>215</v>
      </c>
      <c r="B219" s="70"/>
      <c r="C219" s="108"/>
      <c r="D219" s="47" t="str">
        <f>IF(ISBLANK(C219),"",VLOOKUP(MONTH(C219),'Paramètres de choix'!$D$7:$E$18,2,0))</f>
        <v/>
      </c>
      <c r="E219" s="72"/>
      <c r="F219" s="116"/>
      <c r="G219" s="72"/>
      <c r="H219" s="73"/>
      <c r="I219" s="73" t="str">
        <f t="shared" si="33"/>
        <v/>
      </c>
      <c r="J219" s="74"/>
      <c r="K219" s="137"/>
      <c r="L219" s="75"/>
      <c r="M219" s="137"/>
      <c r="N219" s="113"/>
      <c r="O219" s="77"/>
      <c r="P219" s="78"/>
      <c r="Q219" s="79"/>
      <c r="R219" s="80"/>
      <c r="S219" s="167"/>
      <c r="T219" s="81"/>
      <c r="U219" s="134"/>
      <c r="V219" s="117"/>
      <c r="W219" s="140">
        <f t="shared" si="34"/>
        <v>0</v>
      </c>
      <c r="X219" s="145">
        <f t="shared" si="35"/>
        <v>0</v>
      </c>
      <c r="Y219" s="149">
        <f t="shared" si="36"/>
        <v>0</v>
      </c>
      <c r="Z219" s="141" t="str">
        <f t="shared" si="37"/>
        <v/>
      </c>
      <c r="AA219" s="140">
        <f t="shared" si="38"/>
        <v>0</v>
      </c>
      <c r="AB219" s="141">
        <f t="shared" si="39"/>
        <v>0</v>
      </c>
      <c r="AC219" s="140">
        <f t="shared" si="40"/>
        <v>0</v>
      </c>
      <c r="AD219" s="141">
        <f t="shared" si="41"/>
        <v>0</v>
      </c>
      <c r="AE219" s="140">
        <f t="shared" si="42"/>
        <v>0</v>
      </c>
      <c r="AF219" s="141" t="str">
        <f t="shared" si="43"/>
        <v/>
      </c>
    </row>
    <row r="220" spans="1:32" s="23" customFormat="1" x14ac:dyDescent="0.25">
      <c r="A220" s="46">
        <v>216</v>
      </c>
      <c r="B220" s="70"/>
      <c r="C220" s="108"/>
      <c r="D220" s="47" t="str">
        <f>IF(ISBLANK(C220),"",VLOOKUP(MONTH(C220),'Paramètres de choix'!$D$7:$E$18,2,0))</f>
        <v/>
      </c>
      <c r="E220" s="72"/>
      <c r="F220" s="116"/>
      <c r="G220" s="72"/>
      <c r="H220" s="73"/>
      <c r="I220" s="73" t="str">
        <f t="shared" si="33"/>
        <v/>
      </c>
      <c r="J220" s="74"/>
      <c r="K220" s="137"/>
      <c r="L220" s="75"/>
      <c r="M220" s="137"/>
      <c r="N220" s="113"/>
      <c r="O220" s="77"/>
      <c r="P220" s="78"/>
      <c r="Q220" s="79"/>
      <c r="R220" s="80"/>
      <c r="S220" s="167"/>
      <c r="T220" s="81"/>
      <c r="U220" s="134"/>
      <c r="V220" s="117"/>
      <c r="W220" s="140">
        <f t="shared" si="34"/>
        <v>0</v>
      </c>
      <c r="X220" s="145">
        <f t="shared" si="35"/>
        <v>0</v>
      </c>
      <c r="Y220" s="149">
        <f t="shared" si="36"/>
        <v>0</v>
      </c>
      <c r="Z220" s="141" t="str">
        <f t="shared" si="37"/>
        <v/>
      </c>
      <c r="AA220" s="140">
        <f t="shared" si="38"/>
        <v>0</v>
      </c>
      <c r="AB220" s="141">
        <f t="shared" si="39"/>
        <v>0</v>
      </c>
      <c r="AC220" s="140">
        <f t="shared" si="40"/>
        <v>0</v>
      </c>
      <c r="AD220" s="141">
        <f t="shared" si="41"/>
        <v>0</v>
      </c>
      <c r="AE220" s="140">
        <f t="shared" si="42"/>
        <v>0</v>
      </c>
      <c r="AF220" s="141" t="str">
        <f t="shared" si="43"/>
        <v/>
      </c>
    </row>
    <row r="221" spans="1:32" s="23" customFormat="1" x14ac:dyDescent="0.25">
      <c r="A221" s="46">
        <v>217</v>
      </c>
      <c r="B221" s="70"/>
      <c r="C221" s="108"/>
      <c r="D221" s="47" t="str">
        <f>IF(ISBLANK(C221),"",VLOOKUP(MONTH(C221),'Paramètres de choix'!$D$7:$E$18,2,0))</f>
        <v/>
      </c>
      <c r="E221" s="72"/>
      <c r="F221" s="116"/>
      <c r="G221" s="72"/>
      <c r="H221" s="73"/>
      <c r="I221" s="73" t="str">
        <f t="shared" si="33"/>
        <v/>
      </c>
      <c r="J221" s="74"/>
      <c r="K221" s="137"/>
      <c r="L221" s="75"/>
      <c r="M221" s="137"/>
      <c r="N221" s="113"/>
      <c r="O221" s="77"/>
      <c r="P221" s="78"/>
      <c r="Q221" s="79"/>
      <c r="R221" s="80"/>
      <c r="S221" s="167"/>
      <c r="T221" s="81"/>
      <c r="U221" s="134"/>
      <c r="V221" s="117"/>
      <c r="W221" s="140">
        <f t="shared" si="34"/>
        <v>0</v>
      </c>
      <c r="X221" s="145">
        <f t="shared" si="35"/>
        <v>0</v>
      </c>
      <c r="Y221" s="149">
        <f t="shared" si="36"/>
        <v>0</v>
      </c>
      <c r="Z221" s="141" t="str">
        <f t="shared" si="37"/>
        <v/>
      </c>
      <c r="AA221" s="140">
        <f t="shared" si="38"/>
        <v>0</v>
      </c>
      <c r="AB221" s="141">
        <f t="shared" si="39"/>
        <v>0</v>
      </c>
      <c r="AC221" s="140">
        <f t="shared" si="40"/>
        <v>0</v>
      </c>
      <c r="AD221" s="141">
        <f t="shared" si="41"/>
        <v>0</v>
      </c>
      <c r="AE221" s="140">
        <f t="shared" si="42"/>
        <v>0</v>
      </c>
      <c r="AF221" s="141" t="str">
        <f t="shared" si="43"/>
        <v/>
      </c>
    </row>
    <row r="222" spans="1:32" s="23" customFormat="1" x14ac:dyDescent="0.25">
      <c r="A222" s="46">
        <v>218</v>
      </c>
      <c r="B222" s="70"/>
      <c r="C222" s="108"/>
      <c r="D222" s="47" t="str">
        <f>IF(ISBLANK(C222),"",VLOOKUP(MONTH(C222),'Paramètres de choix'!$D$7:$E$18,2,0))</f>
        <v/>
      </c>
      <c r="E222" s="72"/>
      <c r="F222" s="116"/>
      <c r="G222" s="72"/>
      <c r="H222" s="73"/>
      <c r="I222" s="73" t="str">
        <f t="shared" si="33"/>
        <v/>
      </c>
      <c r="J222" s="74"/>
      <c r="K222" s="137"/>
      <c r="L222" s="75"/>
      <c r="M222" s="137"/>
      <c r="N222" s="113"/>
      <c r="O222" s="77"/>
      <c r="P222" s="78"/>
      <c r="Q222" s="79"/>
      <c r="R222" s="80"/>
      <c r="S222" s="167"/>
      <c r="T222" s="81"/>
      <c r="U222" s="134"/>
      <c r="V222" s="117"/>
      <c r="W222" s="140">
        <f t="shared" si="34"/>
        <v>0</v>
      </c>
      <c r="X222" s="145">
        <f t="shared" si="35"/>
        <v>0</v>
      </c>
      <c r="Y222" s="149">
        <f t="shared" si="36"/>
        <v>0</v>
      </c>
      <c r="Z222" s="141" t="str">
        <f t="shared" si="37"/>
        <v/>
      </c>
      <c r="AA222" s="140">
        <f t="shared" si="38"/>
        <v>0</v>
      </c>
      <c r="AB222" s="141">
        <f t="shared" si="39"/>
        <v>0</v>
      </c>
      <c r="AC222" s="140">
        <f t="shared" si="40"/>
        <v>0</v>
      </c>
      <c r="AD222" s="141">
        <f t="shared" si="41"/>
        <v>0</v>
      </c>
      <c r="AE222" s="140">
        <f t="shared" si="42"/>
        <v>0</v>
      </c>
      <c r="AF222" s="141" t="str">
        <f t="shared" si="43"/>
        <v/>
      </c>
    </row>
    <row r="223" spans="1:32" s="23" customFormat="1" x14ac:dyDescent="0.25">
      <c r="A223" s="46">
        <v>219</v>
      </c>
      <c r="B223" s="70"/>
      <c r="C223" s="108"/>
      <c r="D223" s="47" t="str">
        <f>IF(ISBLANK(C223),"",VLOOKUP(MONTH(C223),'Paramètres de choix'!$D$7:$E$18,2,0))</f>
        <v/>
      </c>
      <c r="E223" s="72"/>
      <c r="F223" s="116"/>
      <c r="G223" s="72"/>
      <c r="H223" s="73"/>
      <c r="I223" s="73" t="str">
        <f t="shared" si="33"/>
        <v/>
      </c>
      <c r="J223" s="74"/>
      <c r="K223" s="137"/>
      <c r="L223" s="75"/>
      <c r="M223" s="137"/>
      <c r="N223" s="113"/>
      <c r="O223" s="77"/>
      <c r="P223" s="78"/>
      <c r="Q223" s="79"/>
      <c r="R223" s="80"/>
      <c r="S223" s="167"/>
      <c r="T223" s="81"/>
      <c r="U223" s="134"/>
      <c r="V223" s="117"/>
      <c r="W223" s="140">
        <f t="shared" si="34"/>
        <v>0</v>
      </c>
      <c r="X223" s="145">
        <f t="shared" si="35"/>
        <v>0</v>
      </c>
      <c r="Y223" s="149">
        <f t="shared" si="36"/>
        <v>0</v>
      </c>
      <c r="Z223" s="141" t="str">
        <f t="shared" si="37"/>
        <v/>
      </c>
      <c r="AA223" s="140">
        <f t="shared" si="38"/>
        <v>0</v>
      </c>
      <c r="AB223" s="141">
        <f t="shared" si="39"/>
        <v>0</v>
      </c>
      <c r="AC223" s="140">
        <f t="shared" si="40"/>
        <v>0</v>
      </c>
      <c r="AD223" s="141">
        <f t="shared" si="41"/>
        <v>0</v>
      </c>
      <c r="AE223" s="140">
        <f t="shared" si="42"/>
        <v>0</v>
      </c>
      <c r="AF223" s="141" t="str">
        <f t="shared" si="43"/>
        <v/>
      </c>
    </row>
    <row r="224" spans="1:32" s="23" customFormat="1" x14ac:dyDescent="0.25">
      <c r="A224" s="46">
        <v>220</v>
      </c>
      <c r="B224" s="70"/>
      <c r="C224" s="108"/>
      <c r="D224" s="47" t="str">
        <f>IF(ISBLANK(C224),"",VLOOKUP(MONTH(C224),'Paramètres de choix'!$D$7:$E$18,2,0))</f>
        <v/>
      </c>
      <c r="E224" s="72"/>
      <c r="F224" s="116"/>
      <c r="G224" s="72"/>
      <c r="H224" s="73"/>
      <c r="I224" s="73" t="str">
        <f t="shared" si="33"/>
        <v/>
      </c>
      <c r="J224" s="74"/>
      <c r="K224" s="137"/>
      <c r="L224" s="75"/>
      <c r="M224" s="137"/>
      <c r="N224" s="113"/>
      <c r="O224" s="77"/>
      <c r="P224" s="78"/>
      <c r="Q224" s="79"/>
      <c r="R224" s="80"/>
      <c r="S224" s="167"/>
      <c r="T224" s="81"/>
      <c r="U224" s="134"/>
      <c r="V224" s="117"/>
      <c r="W224" s="140">
        <f t="shared" si="34"/>
        <v>0</v>
      </c>
      <c r="X224" s="145">
        <f t="shared" si="35"/>
        <v>0</v>
      </c>
      <c r="Y224" s="149">
        <f t="shared" si="36"/>
        <v>0</v>
      </c>
      <c r="Z224" s="141" t="str">
        <f t="shared" si="37"/>
        <v/>
      </c>
      <c r="AA224" s="140">
        <f t="shared" si="38"/>
        <v>0</v>
      </c>
      <c r="AB224" s="141">
        <f t="shared" si="39"/>
        <v>0</v>
      </c>
      <c r="AC224" s="140">
        <f t="shared" si="40"/>
        <v>0</v>
      </c>
      <c r="AD224" s="141">
        <f t="shared" si="41"/>
        <v>0</v>
      </c>
      <c r="AE224" s="140">
        <f t="shared" si="42"/>
        <v>0</v>
      </c>
      <c r="AF224" s="141" t="str">
        <f t="shared" si="43"/>
        <v/>
      </c>
    </row>
    <row r="225" spans="1:32" s="23" customFormat="1" x14ac:dyDescent="0.25">
      <c r="A225" s="46">
        <v>221</v>
      </c>
      <c r="B225" s="70"/>
      <c r="C225" s="108"/>
      <c r="D225" s="47" t="str">
        <f>IF(ISBLANK(C225),"",VLOOKUP(MONTH(C225),'Paramètres de choix'!$D$7:$E$18,2,0))</f>
        <v/>
      </c>
      <c r="E225" s="72"/>
      <c r="F225" s="116"/>
      <c r="G225" s="72"/>
      <c r="H225" s="73"/>
      <c r="I225" s="73" t="str">
        <f t="shared" si="33"/>
        <v/>
      </c>
      <c r="J225" s="74"/>
      <c r="K225" s="137"/>
      <c r="L225" s="75"/>
      <c r="M225" s="137"/>
      <c r="N225" s="113"/>
      <c r="O225" s="77"/>
      <c r="P225" s="78"/>
      <c r="Q225" s="79"/>
      <c r="R225" s="80"/>
      <c r="S225" s="167"/>
      <c r="T225" s="81"/>
      <c r="U225" s="134"/>
      <c r="V225" s="117"/>
      <c r="W225" s="140">
        <f t="shared" si="34"/>
        <v>0</v>
      </c>
      <c r="X225" s="145">
        <f t="shared" si="35"/>
        <v>0</v>
      </c>
      <c r="Y225" s="149">
        <f t="shared" si="36"/>
        <v>0</v>
      </c>
      <c r="Z225" s="141" t="str">
        <f t="shared" si="37"/>
        <v/>
      </c>
      <c r="AA225" s="140">
        <f t="shared" si="38"/>
        <v>0</v>
      </c>
      <c r="AB225" s="141">
        <f t="shared" si="39"/>
        <v>0</v>
      </c>
      <c r="AC225" s="140">
        <f t="shared" si="40"/>
        <v>0</v>
      </c>
      <c r="AD225" s="141">
        <f t="shared" si="41"/>
        <v>0</v>
      </c>
      <c r="AE225" s="140">
        <f t="shared" si="42"/>
        <v>0</v>
      </c>
      <c r="AF225" s="141" t="str">
        <f t="shared" si="43"/>
        <v/>
      </c>
    </row>
    <row r="226" spans="1:32" s="23" customFormat="1" x14ac:dyDescent="0.25">
      <c r="A226" s="46">
        <v>222</v>
      </c>
      <c r="B226" s="70"/>
      <c r="C226" s="108"/>
      <c r="D226" s="47" t="str">
        <f>IF(ISBLANK(C226),"",VLOOKUP(MONTH(C226),'Paramètres de choix'!$D$7:$E$18,2,0))</f>
        <v/>
      </c>
      <c r="E226" s="72"/>
      <c r="F226" s="116"/>
      <c r="G226" s="72"/>
      <c r="H226" s="73"/>
      <c r="I226" s="73" t="str">
        <f t="shared" si="33"/>
        <v/>
      </c>
      <c r="J226" s="74"/>
      <c r="K226" s="137"/>
      <c r="L226" s="75"/>
      <c r="M226" s="137"/>
      <c r="N226" s="113"/>
      <c r="O226" s="77"/>
      <c r="P226" s="78"/>
      <c r="Q226" s="79"/>
      <c r="R226" s="80"/>
      <c r="S226" s="167"/>
      <c r="T226" s="81"/>
      <c r="U226" s="134"/>
      <c r="V226" s="117"/>
      <c r="W226" s="140">
        <f t="shared" si="34"/>
        <v>0</v>
      </c>
      <c r="X226" s="145">
        <f t="shared" si="35"/>
        <v>0</v>
      </c>
      <c r="Y226" s="149">
        <f t="shared" si="36"/>
        <v>0</v>
      </c>
      <c r="Z226" s="141" t="str">
        <f t="shared" si="37"/>
        <v/>
      </c>
      <c r="AA226" s="140">
        <f t="shared" si="38"/>
        <v>0</v>
      </c>
      <c r="AB226" s="141">
        <f t="shared" si="39"/>
        <v>0</v>
      </c>
      <c r="AC226" s="140">
        <f t="shared" si="40"/>
        <v>0</v>
      </c>
      <c r="AD226" s="141">
        <f t="shared" si="41"/>
        <v>0</v>
      </c>
      <c r="AE226" s="140">
        <f t="shared" si="42"/>
        <v>0</v>
      </c>
      <c r="AF226" s="141" t="str">
        <f t="shared" si="43"/>
        <v/>
      </c>
    </row>
    <row r="227" spans="1:32" s="23" customFormat="1" x14ac:dyDescent="0.25">
      <c r="A227" s="46">
        <v>223</v>
      </c>
      <c r="B227" s="70"/>
      <c r="C227" s="108"/>
      <c r="D227" s="47" t="str">
        <f>IF(ISBLANK(C227),"",VLOOKUP(MONTH(C227),'Paramètres de choix'!$D$7:$E$18,2,0))</f>
        <v/>
      </c>
      <c r="E227" s="72"/>
      <c r="F227" s="116"/>
      <c r="G227" s="72"/>
      <c r="H227" s="73"/>
      <c r="I227" s="73" t="str">
        <f t="shared" si="33"/>
        <v/>
      </c>
      <c r="J227" s="74"/>
      <c r="K227" s="137"/>
      <c r="L227" s="75"/>
      <c r="M227" s="137"/>
      <c r="N227" s="113"/>
      <c r="O227" s="77"/>
      <c r="P227" s="78"/>
      <c r="Q227" s="79"/>
      <c r="R227" s="80"/>
      <c r="S227" s="167"/>
      <c r="T227" s="81"/>
      <c r="U227" s="134"/>
      <c r="V227" s="117"/>
      <c r="W227" s="140">
        <f t="shared" si="34"/>
        <v>0</v>
      </c>
      <c r="X227" s="145">
        <f t="shared" si="35"/>
        <v>0</v>
      </c>
      <c r="Y227" s="149">
        <f t="shared" si="36"/>
        <v>0</v>
      </c>
      <c r="Z227" s="141" t="str">
        <f t="shared" si="37"/>
        <v/>
      </c>
      <c r="AA227" s="140">
        <f t="shared" si="38"/>
        <v>0</v>
      </c>
      <c r="AB227" s="141">
        <f t="shared" si="39"/>
        <v>0</v>
      </c>
      <c r="AC227" s="140">
        <f t="shared" si="40"/>
        <v>0</v>
      </c>
      <c r="AD227" s="141">
        <f t="shared" si="41"/>
        <v>0</v>
      </c>
      <c r="AE227" s="140">
        <f t="shared" si="42"/>
        <v>0</v>
      </c>
      <c r="AF227" s="141" t="str">
        <f t="shared" si="43"/>
        <v/>
      </c>
    </row>
    <row r="228" spans="1:32" s="23" customFormat="1" x14ac:dyDescent="0.25">
      <c r="A228" s="46">
        <v>224</v>
      </c>
      <c r="B228" s="70"/>
      <c r="C228" s="108"/>
      <c r="D228" s="47" t="str">
        <f>IF(ISBLANK(C228),"",VLOOKUP(MONTH(C228),'Paramètres de choix'!$D$7:$E$18,2,0))</f>
        <v/>
      </c>
      <c r="E228" s="72"/>
      <c r="F228" s="116"/>
      <c r="G228" s="72"/>
      <c r="H228" s="73"/>
      <c r="I228" s="73" t="str">
        <f t="shared" si="33"/>
        <v/>
      </c>
      <c r="J228" s="74"/>
      <c r="K228" s="137"/>
      <c r="L228" s="75"/>
      <c r="M228" s="137"/>
      <c r="N228" s="113"/>
      <c r="O228" s="77"/>
      <c r="P228" s="78"/>
      <c r="Q228" s="79"/>
      <c r="R228" s="80"/>
      <c r="S228" s="167"/>
      <c r="T228" s="81"/>
      <c r="U228" s="134"/>
      <c r="V228" s="117"/>
      <c r="W228" s="140">
        <f t="shared" si="34"/>
        <v>0</v>
      </c>
      <c r="X228" s="145">
        <f t="shared" si="35"/>
        <v>0</v>
      </c>
      <c r="Y228" s="149">
        <f t="shared" si="36"/>
        <v>0</v>
      </c>
      <c r="Z228" s="141" t="str">
        <f t="shared" si="37"/>
        <v/>
      </c>
      <c r="AA228" s="140">
        <f t="shared" si="38"/>
        <v>0</v>
      </c>
      <c r="AB228" s="141">
        <f t="shared" si="39"/>
        <v>0</v>
      </c>
      <c r="AC228" s="140">
        <f t="shared" si="40"/>
        <v>0</v>
      </c>
      <c r="AD228" s="141">
        <f t="shared" si="41"/>
        <v>0</v>
      </c>
      <c r="AE228" s="140">
        <f t="shared" si="42"/>
        <v>0</v>
      </c>
      <c r="AF228" s="141" t="str">
        <f t="shared" si="43"/>
        <v/>
      </c>
    </row>
    <row r="229" spans="1:32" s="23" customFormat="1" x14ac:dyDescent="0.25">
      <c r="A229" s="46">
        <v>225</v>
      </c>
      <c r="B229" s="70"/>
      <c r="C229" s="108"/>
      <c r="D229" s="47" t="str">
        <f>IF(ISBLANK(C229),"",VLOOKUP(MONTH(C229),'Paramètres de choix'!$D$7:$E$18,2,0))</f>
        <v/>
      </c>
      <c r="E229" s="72"/>
      <c r="F229" s="116"/>
      <c r="G229" s="72"/>
      <c r="H229" s="73"/>
      <c r="I229" s="73" t="str">
        <f t="shared" si="33"/>
        <v/>
      </c>
      <c r="J229" s="74"/>
      <c r="K229" s="137"/>
      <c r="L229" s="75"/>
      <c r="M229" s="137"/>
      <c r="N229" s="113"/>
      <c r="O229" s="77"/>
      <c r="P229" s="78"/>
      <c r="Q229" s="79"/>
      <c r="R229" s="80"/>
      <c r="S229" s="167"/>
      <c r="T229" s="81"/>
      <c r="U229" s="134"/>
      <c r="V229" s="117"/>
      <c r="W229" s="140">
        <f t="shared" si="34"/>
        <v>0</v>
      </c>
      <c r="X229" s="145">
        <f t="shared" si="35"/>
        <v>0</v>
      </c>
      <c r="Y229" s="149">
        <f t="shared" si="36"/>
        <v>0</v>
      </c>
      <c r="Z229" s="141" t="str">
        <f t="shared" si="37"/>
        <v/>
      </c>
      <c r="AA229" s="140">
        <f t="shared" si="38"/>
        <v>0</v>
      </c>
      <c r="AB229" s="141">
        <f t="shared" si="39"/>
        <v>0</v>
      </c>
      <c r="AC229" s="140">
        <f t="shared" si="40"/>
        <v>0</v>
      </c>
      <c r="AD229" s="141">
        <f t="shared" si="41"/>
        <v>0</v>
      </c>
      <c r="AE229" s="140">
        <f t="shared" si="42"/>
        <v>0</v>
      </c>
      <c r="AF229" s="141" t="str">
        <f t="shared" si="43"/>
        <v/>
      </c>
    </row>
    <row r="230" spans="1:32" s="23" customFormat="1" x14ac:dyDescent="0.25">
      <c r="A230" s="46">
        <v>226</v>
      </c>
      <c r="B230" s="70"/>
      <c r="C230" s="108"/>
      <c r="D230" s="47" t="str">
        <f>IF(ISBLANK(C230),"",VLOOKUP(MONTH(C230),'Paramètres de choix'!$D$7:$E$18,2,0))</f>
        <v/>
      </c>
      <c r="E230" s="72"/>
      <c r="F230" s="116"/>
      <c r="G230" s="72"/>
      <c r="H230" s="73"/>
      <c r="I230" s="73" t="str">
        <f t="shared" si="33"/>
        <v/>
      </c>
      <c r="J230" s="74"/>
      <c r="K230" s="137"/>
      <c r="L230" s="75"/>
      <c r="M230" s="137"/>
      <c r="N230" s="113"/>
      <c r="O230" s="77"/>
      <c r="P230" s="78"/>
      <c r="Q230" s="79"/>
      <c r="R230" s="80"/>
      <c r="S230" s="167"/>
      <c r="T230" s="81"/>
      <c r="U230" s="134"/>
      <c r="V230" s="117"/>
      <c r="W230" s="140">
        <f t="shared" si="34"/>
        <v>0</v>
      </c>
      <c r="X230" s="145">
        <f t="shared" si="35"/>
        <v>0</v>
      </c>
      <c r="Y230" s="149">
        <f t="shared" si="36"/>
        <v>0</v>
      </c>
      <c r="Z230" s="141" t="str">
        <f t="shared" si="37"/>
        <v/>
      </c>
      <c r="AA230" s="140">
        <f t="shared" si="38"/>
        <v>0</v>
      </c>
      <c r="AB230" s="141">
        <f t="shared" si="39"/>
        <v>0</v>
      </c>
      <c r="AC230" s="140">
        <f t="shared" si="40"/>
        <v>0</v>
      </c>
      <c r="AD230" s="141">
        <f t="shared" si="41"/>
        <v>0</v>
      </c>
      <c r="AE230" s="140">
        <f t="shared" si="42"/>
        <v>0</v>
      </c>
      <c r="AF230" s="141" t="str">
        <f t="shared" si="43"/>
        <v/>
      </c>
    </row>
    <row r="231" spans="1:32" s="23" customFormat="1" x14ac:dyDescent="0.25">
      <c r="A231" s="46">
        <v>227</v>
      </c>
      <c r="B231" s="70"/>
      <c r="C231" s="108"/>
      <c r="D231" s="47" t="str">
        <f>IF(ISBLANK(C231),"",VLOOKUP(MONTH(C231),'Paramètres de choix'!$D$7:$E$18,2,0))</f>
        <v/>
      </c>
      <c r="E231" s="72"/>
      <c r="F231" s="116"/>
      <c r="G231" s="72"/>
      <c r="H231" s="73"/>
      <c r="I231" s="73" t="str">
        <f t="shared" si="33"/>
        <v/>
      </c>
      <c r="J231" s="74"/>
      <c r="K231" s="137"/>
      <c r="L231" s="75"/>
      <c r="M231" s="137"/>
      <c r="N231" s="113"/>
      <c r="O231" s="77"/>
      <c r="P231" s="78"/>
      <c r="Q231" s="79"/>
      <c r="R231" s="80"/>
      <c r="S231" s="167"/>
      <c r="T231" s="81"/>
      <c r="U231" s="134"/>
      <c r="V231" s="117"/>
      <c r="W231" s="140">
        <f t="shared" si="34"/>
        <v>0</v>
      </c>
      <c r="X231" s="145">
        <f t="shared" si="35"/>
        <v>0</v>
      </c>
      <c r="Y231" s="149">
        <f t="shared" si="36"/>
        <v>0</v>
      </c>
      <c r="Z231" s="141" t="str">
        <f t="shared" si="37"/>
        <v/>
      </c>
      <c r="AA231" s="140">
        <f t="shared" si="38"/>
        <v>0</v>
      </c>
      <c r="AB231" s="141">
        <f t="shared" si="39"/>
        <v>0</v>
      </c>
      <c r="AC231" s="140">
        <f t="shared" si="40"/>
        <v>0</v>
      </c>
      <c r="AD231" s="141">
        <f t="shared" si="41"/>
        <v>0</v>
      </c>
      <c r="AE231" s="140">
        <f t="shared" si="42"/>
        <v>0</v>
      </c>
      <c r="AF231" s="141" t="str">
        <f t="shared" si="43"/>
        <v/>
      </c>
    </row>
    <row r="232" spans="1:32" s="23" customFormat="1" x14ac:dyDescent="0.25">
      <c r="A232" s="46">
        <v>228</v>
      </c>
      <c r="B232" s="70"/>
      <c r="C232" s="108"/>
      <c r="D232" s="47" t="str">
        <f>IF(ISBLANK(C232),"",VLOOKUP(MONTH(C232),'Paramètres de choix'!$D$7:$E$18,2,0))</f>
        <v/>
      </c>
      <c r="E232" s="72"/>
      <c r="F232" s="116"/>
      <c r="G232" s="72"/>
      <c r="H232" s="73"/>
      <c r="I232" s="73" t="str">
        <f t="shared" si="33"/>
        <v/>
      </c>
      <c r="J232" s="74"/>
      <c r="K232" s="137"/>
      <c r="L232" s="75"/>
      <c r="M232" s="137"/>
      <c r="N232" s="113"/>
      <c r="O232" s="77"/>
      <c r="P232" s="78"/>
      <c r="Q232" s="79"/>
      <c r="R232" s="80"/>
      <c r="S232" s="167"/>
      <c r="T232" s="81"/>
      <c r="U232" s="134"/>
      <c r="V232" s="117"/>
      <c r="W232" s="140">
        <f t="shared" si="34"/>
        <v>0</v>
      </c>
      <c r="X232" s="145">
        <f t="shared" si="35"/>
        <v>0</v>
      </c>
      <c r="Y232" s="149">
        <f t="shared" si="36"/>
        <v>0</v>
      </c>
      <c r="Z232" s="141" t="str">
        <f t="shared" si="37"/>
        <v/>
      </c>
      <c r="AA232" s="140">
        <f t="shared" si="38"/>
        <v>0</v>
      </c>
      <c r="AB232" s="141">
        <f t="shared" si="39"/>
        <v>0</v>
      </c>
      <c r="AC232" s="140">
        <f t="shared" si="40"/>
        <v>0</v>
      </c>
      <c r="AD232" s="141">
        <f t="shared" si="41"/>
        <v>0</v>
      </c>
      <c r="AE232" s="140">
        <f t="shared" si="42"/>
        <v>0</v>
      </c>
      <c r="AF232" s="141" t="str">
        <f t="shared" si="43"/>
        <v/>
      </c>
    </row>
    <row r="233" spans="1:32" s="23" customFormat="1" x14ac:dyDescent="0.25">
      <c r="A233" s="46">
        <v>229</v>
      </c>
      <c r="B233" s="70"/>
      <c r="C233" s="108"/>
      <c r="D233" s="47" t="str">
        <f>IF(ISBLANK(C233),"",VLOOKUP(MONTH(C233),'Paramètres de choix'!$D$7:$E$18,2,0))</f>
        <v/>
      </c>
      <c r="E233" s="72"/>
      <c r="F233" s="116"/>
      <c r="G233" s="72"/>
      <c r="H233" s="73"/>
      <c r="I233" s="73" t="str">
        <f t="shared" si="33"/>
        <v/>
      </c>
      <c r="J233" s="74"/>
      <c r="K233" s="137"/>
      <c r="L233" s="75"/>
      <c r="M233" s="137"/>
      <c r="N233" s="113"/>
      <c r="O233" s="77"/>
      <c r="P233" s="78"/>
      <c r="Q233" s="79"/>
      <c r="R233" s="80"/>
      <c r="S233" s="167"/>
      <c r="T233" s="81"/>
      <c r="U233" s="134"/>
      <c r="V233" s="117"/>
      <c r="W233" s="140">
        <f t="shared" si="34"/>
        <v>0</v>
      </c>
      <c r="X233" s="145">
        <f t="shared" si="35"/>
        <v>0</v>
      </c>
      <c r="Y233" s="149">
        <f t="shared" si="36"/>
        <v>0</v>
      </c>
      <c r="Z233" s="141" t="str">
        <f t="shared" si="37"/>
        <v/>
      </c>
      <c r="AA233" s="140">
        <f t="shared" si="38"/>
        <v>0</v>
      </c>
      <c r="AB233" s="141">
        <f t="shared" si="39"/>
        <v>0</v>
      </c>
      <c r="AC233" s="140">
        <f t="shared" si="40"/>
        <v>0</v>
      </c>
      <c r="AD233" s="141">
        <f t="shared" si="41"/>
        <v>0</v>
      </c>
      <c r="AE233" s="140">
        <f t="shared" si="42"/>
        <v>0</v>
      </c>
      <c r="AF233" s="141" t="str">
        <f t="shared" si="43"/>
        <v/>
      </c>
    </row>
    <row r="234" spans="1:32" s="23" customFormat="1" x14ac:dyDescent="0.25">
      <c r="A234" s="46">
        <v>230</v>
      </c>
      <c r="B234" s="70"/>
      <c r="C234" s="108"/>
      <c r="D234" s="47" t="str">
        <f>IF(ISBLANK(C234),"",VLOOKUP(MONTH(C234),'Paramètres de choix'!$D$7:$E$18,2,0))</f>
        <v/>
      </c>
      <c r="E234" s="72"/>
      <c r="F234" s="116"/>
      <c r="G234" s="72"/>
      <c r="H234" s="73"/>
      <c r="I234" s="73" t="str">
        <f t="shared" si="33"/>
        <v/>
      </c>
      <c r="J234" s="74"/>
      <c r="K234" s="137"/>
      <c r="L234" s="75"/>
      <c r="M234" s="137"/>
      <c r="N234" s="113"/>
      <c r="O234" s="77"/>
      <c r="P234" s="78"/>
      <c r="Q234" s="79"/>
      <c r="R234" s="80"/>
      <c r="S234" s="167"/>
      <c r="T234" s="81"/>
      <c r="U234" s="134"/>
      <c r="V234" s="117"/>
      <c r="W234" s="140">
        <f t="shared" si="34"/>
        <v>0</v>
      </c>
      <c r="X234" s="145">
        <f t="shared" si="35"/>
        <v>0</v>
      </c>
      <c r="Y234" s="149">
        <f t="shared" si="36"/>
        <v>0</v>
      </c>
      <c r="Z234" s="141" t="str">
        <f t="shared" si="37"/>
        <v/>
      </c>
      <c r="AA234" s="140">
        <f t="shared" si="38"/>
        <v>0</v>
      </c>
      <c r="AB234" s="141">
        <f t="shared" si="39"/>
        <v>0</v>
      </c>
      <c r="AC234" s="140">
        <f t="shared" si="40"/>
        <v>0</v>
      </c>
      <c r="AD234" s="141">
        <f t="shared" si="41"/>
        <v>0</v>
      </c>
      <c r="AE234" s="140">
        <f t="shared" si="42"/>
        <v>0</v>
      </c>
      <c r="AF234" s="141" t="str">
        <f t="shared" si="43"/>
        <v/>
      </c>
    </row>
    <row r="235" spans="1:32" s="23" customFormat="1" x14ac:dyDescent="0.25">
      <c r="A235" s="46">
        <v>231</v>
      </c>
      <c r="B235" s="70"/>
      <c r="C235" s="108"/>
      <c r="D235" s="47" t="str">
        <f>IF(ISBLANK(C235),"",VLOOKUP(MONTH(C235),'Paramètres de choix'!$D$7:$E$18,2,0))</f>
        <v/>
      </c>
      <c r="E235" s="72"/>
      <c r="F235" s="116"/>
      <c r="G235" s="72"/>
      <c r="H235" s="73"/>
      <c r="I235" s="73" t="str">
        <f t="shared" si="33"/>
        <v/>
      </c>
      <c r="J235" s="74"/>
      <c r="K235" s="137"/>
      <c r="L235" s="75"/>
      <c r="M235" s="137"/>
      <c r="N235" s="113"/>
      <c r="O235" s="77"/>
      <c r="P235" s="78"/>
      <c r="Q235" s="79"/>
      <c r="R235" s="80"/>
      <c r="S235" s="167"/>
      <c r="T235" s="81"/>
      <c r="U235" s="134"/>
      <c r="V235" s="117"/>
      <c r="W235" s="140">
        <f t="shared" si="34"/>
        <v>0</v>
      </c>
      <c r="X235" s="145">
        <f t="shared" si="35"/>
        <v>0</v>
      </c>
      <c r="Y235" s="149">
        <f t="shared" si="36"/>
        <v>0</v>
      </c>
      <c r="Z235" s="141" t="str">
        <f t="shared" si="37"/>
        <v/>
      </c>
      <c r="AA235" s="140">
        <f t="shared" si="38"/>
        <v>0</v>
      </c>
      <c r="AB235" s="141">
        <f t="shared" si="39"/>
        <v>0</v>
      </c>
      <c r="AC235" s="140">
        <f t="shared" si="40"/>
        <v>0</v>
      </c>
      <c r="AD235" s="141">
        <f t="shared" si="41"/>
        <v>0</v>
      </c>
      <c r="AE235" s="140">
        <f t="shared" si="42"/>
        <v>0</v>
      </c>
      <c r="AF235" s="141" t="str">
        <f t="shared" si="43"/>
        <v/>
      </c>
    </row>
    <row r="236" spans="1:32" s="23" customFormat="1" x14ac:dyDescent="0.25">
      <c r="A236" s="46">
        <v>232</v>
      </c>
      <c r="B236" s="70"/>
      <c r="C236" s="108"/>
      <c r="D236" s="47" t="str">
        <f>IF(ISBLANK(C236),"",VLOOKUP(MONTH(C236),'Paramètres de choix'!$D$7:$E$18,2,0))</f>
        <v/>
      </c>
      <c r="E236" s="72"/>
      <c r="F236" s="116"/>
      <c r="G236" s="72"/>
      <c r="H236" s="73"/>
      <c r="I236" s="73" t="str">
        <f t="shared" si="33"/>
        <v/>
      </c>
      <c r="J236" s="74"/>
      <c r="K236" s="137"/>
      <c r="L236" s="75"/>
      <c r="M236" s="137"/>
      <c r="N236" s="113"/>
      <c r="O236" s="77"/>
      <c r="P236" s="78"/>
      <c r="Q236" s="79"/>
      <c r="R236" s="80"/>
      <c r="S236" s="167"/>
      <c r="T236" s="81"/>
      <c r="U236" s="134"/>
      <c r="V236" s="117"/>
      <c r="W236" s="140">
        <f t="shared" si="34"/>
        <v>0</v>
      </c>
      <c r="X236" s="145">
        <f t="shared" si="35"/>
        <v>0</v>
      </c>
      <c r="Y236" s="149">
        <f t="shared" si="36"/>
        <v>0</v>
      </c>
      <c r="Z236" s="141" t="str">
        <f t="shared" si="37"/>
        <v/>
      </c>
      <c r="AA236" s="140">
        <f t="shared" si="38"/>
        <v>0</v>
      </c>
      <c r="AB236" s="141">
        <f t="shared" si="39"/>
        <v>0</v>
      </c>
      <c r="AC236" s="140">
        <f t="shared" si="40"/>
        <v>0</v>
      </c>
      <c r="AD236" s="141">
        <f t="shared" si="41"/>
        <v>0</v>
      </c>
      <c r="AE236" s="140">
        <f t="shared" si="42"/>
        <v>0</v>
      </c>
      <c r="AF236" s="141" t="str">
        <f t="shared" si="43"/>
        <v/>
      </c>
    </row>
    <row r="237" spans="1:32" s="23" customFormat="1" x14ac:dyDescent="0.25">
      <c r="A237" s="46">
        <v>233</v>
      </c>
      <c r="B237" s="70"/>
      <c r="C237" s="108"/>
      <c r="D237" s="47" t="str">
        <f>IF(ISBLANK(C237),"",VLOOKUP(MONTH(C237),'Paramètres de choix'!$D$7:$E$18,2,0))</f>
        <v/>
      </c>
      <c r="E237" s="72"/>
      <c r="F237" s="116"/>
      <c r="G237" s="72"/>
      <c r="H237" s="73"/>
      <c r="I237" s="73" t="str">
        <f t="shared" si="33"/>
        <v/>
      </c>
      <c r="J237" s="74"/>
      <c r="K237" s="137"/>
      <c r="L237" s="75"/>
      <c r="M237" s="137"/>
      <c r="N237" s="113"/>
      <c r="O237" s="77"/>
      <c r="P237" s="78"/>
      <c r="Q237" s="79"/>
      <c r="R237" s="80"/>
      <c r="S237" s="167"/>
      <c r="T237" s="81"/>
      <c r="U237" s="134"/>
      <c r="V237" s="117"/>
      <c r="W237" s="140">
        <f t="shared" si="34"/>
        <v>0</v>
      </c>
      <c r="X237" s="145">
        <f t="shared" si="35"/>
        <v>0</v>
      </c>
      <c r="Y237" s="149">
        <f t="shared" si="36"/>
        <v>0</v>
      </c>
      <c r="Z237" s="141" t="str">
        <f t="shared" si="37"/>
        <v/>
      </c>
      <c r="AA237" s="140">
        <f t="shared" si="38"/>
        <v>0</v>
      </c>
      <c r="AB237" s="141">
        <f t="shared" si="39"/>
        <v>0</v>
      </c>
      <c r="AC237" s="140">
        <f t="shared" si="40"/>
        <v>0</v>
      </c>
      <c r="AD237" s="141">
        <f t="shared" si="41"/>
        <v>0</v>
      </c>
      <c r="AE237" s="140">
        <f t="shared" si="42"/>
        <v>0</v>
      </c>
      <c r="AF237" s="141" t="str">
        <f t="shared" si="43"/>
        <v/>
      </c>
    </row>
    <row r="238" spans="1:32" s="23" customFormat="1" x14ac:dyDescent="0.25">
      <c r="A238" s="46">
        <v>234</v>
      </c>
      <c r="B238" s="70"/>
      <c r="C238" s="108"/>
      <c r="D238" s="47" t="str">
        <f>IF(ISBLANK(C238),"",VLOOKUP(MONTH(C238),'Paramètres de choix'!$D$7:$E$18,2,0))</f>
        <v/>
      </c>
      <c r="E238" s="72"/>
      <c r="F238" s="116"/>
      <c r="G238" s="72"/>
      <c r="H238" s="73"/>
      <c r="I238" s="73" t="str">
        <f t="shared" si="33"/>
        <v/>
      </c>
      <c r="J238" s="74"/>
      <c r="K238" s="137"/>
      <c r="L238" s="75"/>
      <c r="M238" s="137"/>
      <c r="N238" s="113"/>
      <c r="O238" s="77"/>
      <c r="P238" s="78"/>
      <c r="Q238" s="79"/>
      <c r="R238" s="80"/>
      <c r="S238" s="167"/>
      <c r="T238" s="81"/>
      <c r="U238" s="134"/>
      <c r="V238" s="117"/>
      <c r="W238" s="140">
        <f t="shared" si="34"/>
        <v>0</v>
      </c>
      <c r="X238" s="145">
        <f t="shared" si="35"/>
        <v>0</v>
      </c>
      <c r="Y238" s="149">
        <f t="shared" si="36"/>
        <v>0</v>
      </c>
      <c r="Z238" s="141" t="str">
        <f t="shared" si="37"/>
        <v/>
      </c>
      <c r="AA238" s="140">
        <f t="shared" si="38"/>
        <v>0</v>
      </c>
      <c r="AB238" s="141">
        <f t="shared" si="39"/>
        <v>0</v>
      </c>
      <c r="AC238" s="140">
        <f t="shared" si="40"/>
        <v>0</v>
      </c>
      <c r="AD238" s="141">
        <f t="shared" si="41"/>
        <v>0</v>
      </c>
      <c r="AE238" s="140">
        <f t="shared" si="42"/>
        <v>0</v>
      </c>
      <c r="AF238" s="141" t="str">
        <f t="shared" si="43"/>
        <v/>
      </c>
    </row>
    <row r="239" spans="1:32" s="23" customFormat="1" x14ac:dyDescent="0.25">
      <c r="A239" s="46">
        <v>235</v>
      </c>
      <c r="B239" s="70"/>
      <c r="C239" s="108"/>
      <c r="D239" s="47" t="str">
        <f>IF(ISBLANK(C239),"",VLOOKUP(MONTH(C239),'Paramètres de choix'!$D$7:$E$18,2,0))</f>
        <v/>
      </c>
      <c r="E239" s="72"/>
      <c r="F239" s="116"/>
      <c r="G239" s="72"/>
      <c r="H239" s="73"/>
      <c r="I239" s="73" t="str">
        <f t="shared" si="33"/>
        <v/>
      </c>
      <c r="J239" s="74"/>
      <c r="K239" s="137"/>
      <c r="L239" s="75"/>
      <c r="M239" s="137"/>
      <c r="N239" s="113"/>
      <c r="O239" s="77"/>
      <c r="P239" s="78"/>
      <c r="Q239" s="79"/>
      <c r="R239" s="80"/>
      <c r="S239" s="167"/>
      <c r="T239" s="81"/>
      <c r="U239" s="134"/>
      <c r="V239" s="117"/>
      <c r="W239" s="140">
        <f t="shared" si="34"/>
        <v>0</v>
      </c>
      <c r="X239" s="145">
        <f t="shared" si="35"/>
        <v>0</v>
      </c>
      <c r="Y239" s="149">
        <f t="shared" si="36"/>
        <v>0</v>
      </c>
      <c r="Z239" s="141" t="str">
        <f t="shared" si="37"/>
        <v/>
      </c>
      <c r="AA239" s="140">
        <f t="shared" si="38"/>
        <v>0</v>
      </c>
      <c r="AB239" s="141">
        <f t="shared" si="39"/>
        <v>0</v>
      </c>
      <c r="AC239" s="140">
        <f t="shared" si="40"/>
        <v>0</v>
      </c>
      <c r="AD239" s="141">
        <f t="shared" si="41"/>
        <v>0</v>
      </c>
      <c r="AE239" s="140">
        <f t="shared" si="42"/>
        <v>0</v>
      </c>
      <c r="AF239" s="141" t="str">
        <f t="shared" si="43"/>
        <v/>
      </c>
    </row>
    <row r="240" spans="1:32" s="23" customFormat="1" x14ac:dyDescent="0.25">
      <c r="A240" s="46">
        <v>236</v>
      </c>
      <c r="B240" s="70"/>
      <c r="C240" s="108"/>
      <c r="D240" s="47" t="str">
        <f>IF(ISBLANK(C240),"",VLOOKUP(MONTH(C240),'Paramètres de choix'!$D$7:$E$18,2,0))</f>
        <v/>
      </c>
      <c r="E240" s="72"/>
      <c r="F240" s="116"/>
      <c r="G240" s="72"/>
      <c r="H240" s="73"/>
      <c r="I240" s="73" t="str">
        <f t="shared" si="33"/>
        <v/>
      </c>
      <c r="J240" s="74"/>
      <c r="K240" s="137"/>
      <c r="L240" s="75"/>
      <c r="M240" s="137"/>
      <c r="N240" s="113"/>
      <c r="O240" s="77"/>
      <c r="P240" s="78"/>
      <c r="Q240" s="79"/>
      <c r="R240" s="80"/>
      <c r="S240" s="167"/>
      <c r="T240" s="81"/>
      <c r="U240" s="134"/>
      <c r="V240" s="117"/>
      <c r="W240" s="140">
        <f t="shared" si="34"/>
        <v>0</v>
      </c>
      <c r="X240" s="145">
        <f t="shared" si="35"/>
        <v>0</v>
      </c>
      <c r="Y240" s="149">
        <f t="shared" si="36"/>
        <v>0</v>
      </c>
      <c r="Z240" s="141" t="str">
        <f t="shared" si="37"/>
        <v/>
      </c>
      <c r="AA240" s="140">
        <f t="shared" si="38"/>
        <v>0</v>
      </c>
      <c r="AB240" s="141">
        <f t="shared" si="39"/>
        <v>0</v>
      </c>
      <c r="AC240" s="140">
        <f t="shared" si="40"/>
        <v>0</v>
      </c>
      <c r="AD240" s="141">
        <f t="shared" si="41"/>
        <v>0</v>
      </c>
      <c r="AE240" s="140">
        <f t="shared" si="42"/>
        <v>0</v>
      </c>
      <c r="AF240" s="141" t="str">
        <f t="shared" si="43"/>
        <v/>
      </c>
    </row>
    <row r="241" spans="1:32" s="23" customFormat="1" x14ac:dyDescent="0.25">
      <c r="A241" s="46">
        <v>237</v>
      </c>
      <c r="B241" s="70"/>
      <c r="C241" s="108"/>
      <c r="D241" s="47" t="str">
        <f>IF(ISBLANK(C241),"",VLOOKUP(MONTH(C241),'Paramètres de choix'!$D$7:$E$18,2,0))</f>
        <v/>
      </c>
      <c r="E241" s="72"/>
      <c r="F241" s="116"/>
      <c r="G241" s="72"/>
      <c r="H241" s="73"/>
      <c r="I241" s="73" t="str">
        <f t="shared" si="33"/>
        <v/>
      </c>
      <c r="J241" s="74"/>
      <c r="K241" s="137"/>
      <c r="L241" s="75"/>
      <c r="M241" s="137"/>
      <c r="N241" s="113"/>
      <c r="O241" s="77"/>
      <c r="P241" s="78"/>
      <c r="Q241" s="79"/>
      <c r="R241" s="80"/>
      <c r="S241" s="167"/>
      <c r="T241" s="81"/>
      <c r="U241" s="134"/>
      <c r="V241" s="117"/>
      <c r="W241" s="140">
        <f t="shared" si="34"/>
        <v>0</v>
      </c>
      <c r="X241" s="145">
        <f t="shared" si="35"/>
        <v>0</v>
      </c>
      <c r="Y241" s="149">
        <f t="shared" si="36"/>
        <v>0</v>
      </c>
      <c r="Z241" s="141" t="str">
        <f t="shared" si="37"/>
        <v/>
      </c>
      <c r="AA241" s="140">
        <f t="shared" si="38"/>
        <v>0</v>
      </c>
      <c r="AB241" s="141">
        <f t="shared" si="39"/>
        <v>0</v>
      </c>
      <c r="AC241" s="140">
        <f t="shared" si="40"/>
        <v>0</v>
      </c>
      <c r="AD241" s="141">
        <f t="shared" si="41"/>
        <v>0</v>
      </c>
      <c r="AE241" s="140">
        <f t="shared" si="42"/>
        <v>0</v>
      </c>
      <c r="AF241" s="141" t="str">
        <f t="shared" si="43"/>
        <v/>
      </c>
    </row>
    <row r="242" spans="1:32" s="23" customFormat="1" x14ac:dyDescent="0.25">
      <c r="A242" s="46">
        <v>238</v>
      </c>
      <c r="B242" s="70"/>
      <c r="C242" s="108"/>
      <c r="D242" s="47" t="str">
        <f>IF(ISBLANK(C242),"",VLOOKUP(MONTH(C242),'Paramètres de choix'!$D$7:$E$18,2,0))</f>
        <v/>
      </c>
      <c r="E242" s="72"/>
      <c r="F242" s="116"/>
      <c r="G242" s="72"/>
      <c r="H242" s="73"/>
      <c r="I242" s="73" t="str">
        <f t="shared" si="33"/>
        <v/>
      </c>
      <c r="J242" s="74"/>
      <c r="K242" s="137"/>
      <c r="L242" s="75"/>
      <c r="M242" s="137"/>
      <c r="N242" s="113"/>
      <c r="O242" s="77"/>
      <c r="P242" s="78"/>
      <c r="Q242" s="79"/>
      <c r="R242" s="80"/>
      <c r="S242" s="167"/>
      <c r="T242" s="81"/>
      <c r="U242" s="134"/>
      <c r="V242" s="117"/>
      <c r="W242" s="140">
        <f t="shared" si="34"/>
        <v>0</v>
      </c>
      <c r="X242" s="145">
        <f t="shared" si="35"/>
        <v>0</v>
      </c>
      <c r="Y242" s="149">
        <f t="shared" si="36"/>
        <v>0</v>
      </c>
      <c r="Z242" s="141" t="str">
        <f t="shared" si="37"/>
        <v/>
      </c>
      <c r="AA242" s="140">
        <f t="shared" si="38"/>
        <v>0</v>
      </c>
      <c r="AB242" s="141">
        <f t="shared" si="39"/>
        <v>0</v>
      </c>
      <c r="AC242" s="140">
        <f t="shared" si="40"/>
        <v>0</v>
      </c>
      <c r="AD242" s="141">
        <f t="shared" si="41"/>
        <v>0</v>
      </c>
      <c r="AE242" s="140">
        <f t="shared" si="42"/>
        <v>0</v>
      </c>
      <c r="AF242" s="141" t="str">
        <f t="shared" si="43"/>
        <v/>
      </c>
    </row>
    <row r="243" spans="1:32" s="23" customFormat="1" x14ac:dyDescent="0.25">
      <c r="A243" s="46">
        <v>239</v>
      </c>
      <c r="B243" s="70"/>
      <c r="C243" s="108"/>
      <c r="D243" s="47" t="str">
        <f>IF(ISBLANK(C243),"",VLOOKUP(MONTH(C243),'Paramètres de choix'!$D$7:$E$18,2,0))</f>
        <v/>
      </c>
      <c r="E243" s="72"/>
      <c r="F243" s="116"/>
      <c r="G243" s="72"/>
      <c r="H243" s="73"/>
      <c r="I243" s="73" t="str">
        <f t="shared" si="33"/>
        <v/>
      </c>
      <c r="J243" s="74"/>
      <c r="K243" s="137"/>
      <c r="L243" s="75"/>
      <c r="M243" s="137"/>
      <c r="N243" s="113"/>
      <c r="O243" s="77"/>
      <c r="P243" s="78"/>
      <c r="Q243" s="79"/>
      <c r="R243" s="80"/>
      <c r="S243" s="167"/>
      <c r="T243" s="81"/>
      <c r="U243" s="134"/>
      <c r="V243" s="117"/>
      <c r="W243" s="140">
        <f t="shared" si="34"/>
        <v>0</v>
      </c>
      <c r="X243" s="145">
        <f t="shared" si="35"/>
        <v>0</v>
      </c>
      <c r="Y243" s="149">
        <f t="shared" si="36"/>
        <v>0</v>
      </c>
      <c r="Z243" s="141" t="str">
        <f t="shared" si="37"/>
        <v/>
      </c>
      <c r="AA243" s="140">
        <f t="shared" si="38"/>
        <v>0</v>
      </c>
      <c r="AB243" s="141">
        <f t="shared" si="39"/>
        <v>0</v>
      </c>
      <c r="AC243" s="140">
        <f t="shared" si="40"/>
        <v>0</v>
      </c>
      <c r="AD243" s="141">
        <f t="shared" si="41"/>
        <v>0</v>
      </c>
      <c r="AE243" s="140">
        <f t="shared" si="42"/>
        <v>0</v>
      </c>
      <c r="AF243" s="141" t="str">
        <f t="shared" si="43"/>
        <v/>
      </c>
    </row>
    <row r="244" spans="1:32" s="23" customFormat="1" x14ac:dyDescent="0.25">
      <c r="A244" s="46">
        <v>240</v>
      </c>
      <c r="B244" s="70"/>
      <c r="C244" s="108"/>
      <c r="D244" s="47" t="str">
        <f>IF(ISBLANK(C244),"",VLOOKUP(MONTH(C244),'Paramètres de choix'!$D$7:$E$18,2,0))</f>
        <v/>
      </c>
      <c r="E244" s="72"/>
      <c r="F244" s="116"/>
      <c r="G244" s="72"/>
      <c r="H244" s="73"/>
      <c r="I244" s="73" t="str">
        <f t="shared" si="33"/>
        <v/>
      </c>
      <c r="J244" s="74"/>
      <c r="K244" s="137"/>
      <c r="L244" s="75"/>
      <c r="M244" s="137"/>
      <c r="N244" s="113"/>
      <c r="O244" s="77"/>
      <c r="P244" s="78"/>
      <c r="Q244" s="79"/>
      <c r="R244" s="80"/>
      <c r="S244" s="167"/>
      <c r="T244" s="81"/>
      <c r="U244" s="134"/>
      <c r="V244" s="117"/>
      <c r="W244" s="140">
        <f t="shared" si="34"/>
        <v>0</v>
      </c>
      <c r="X244" s="145">
        <f t="shared" si="35"/>
        <v>0</v>
      </c>
      <c r="Y244" s="149">
        <f t="shared" si="36"/>
        <v>0</v>
      </c>
      <c r="Z244" s="141" t="str">
        <f t="shared" si="37"/>
        <v/>
      </c>
      <c r="AA244" s="140">
        <f t="shared" si="38"/>
        <v>0</v>
      </c>
      <c r="AB244" s="141">
        <f t="shared" si="39"/>
        <v>0</v>
      </c>
      <c r="AC244" s="140">
        <f t="shared" si="40"/>
        <v>0</v>
      </c>
      <c r="AD244" s="141">
        <f t="shared" si="41"/>
        <v>0</v>
      </c>
      <c r="AE244" s="140">
        <f t="shared" si="42"/>
        <v>0</v>
      </c>
      <c r="AF244" s="141" t="str">
        <f t="shared" si="43"/>
        <v/>
      </c>
    </row>
    <row r="245" spans="1:32" s="23" customFormat="1" x14ac:dyDescent="0.25">
      <c r="A245" s="46">
        <v>241</v>
      </c>
      <c r="B245" s="70"/>
      <c r="C245" s="108"/>
      <c r="D245" s="47" t="str">
        <f>IF(ISBLANK(C245),"",VLOOKUP(MONTH(C245),'Paramètres de choix'!$D$7:$E$18,2,0))</f>
        <v/>
      </c>
      <c r="E245" s="72"/>
      <c r="F245" s="116"/>
      <c r="G245" s="72"/>
      <c r="H245" s="73"/>
      <c r="I245" s="73" t="str">
        <f t="shared" si="33"/>
        <v/>
      </c>
      <c r="J245" s="74"/>
      <c r="K245" s="137"/>
      <c r="L245" s="75"/>
      <c r="M245" s="137"/>
      <c r="N245" s="113"/>
      <c r="O245" s="77"/>
      <c r="P245" s="78"/>
      <c r="Q245" s="79"/>
      <c r="R245" s="80"/>
      <c r="S245" s="167"/>
      <c r="T245" s="81"/>
      <c r="U245" s="134"/>
      <c r="V245" s="117"/>
      <c r="W245" s="140">
        <f t="shared" si="34"/>
        <v>0</v>
      </c>
      <c r="X245" s="145">
        <f t="shared" si="35"/>
        <v>0</v>
      </c>
      <c r="Y245" s="149">
        <f t="shared" si="36"/>
        <v>0</v>
      </c>
      <c r="Z245" s="141" t="str">
        <f t="shared" si="37"/>
        <v/>
      </c>
      <c r="AA245" s="140">
        <f t="shared" si="38"/>
        <v>0</v>
      </c>
      <c r="AB245" s="141">
        <f t="shared" si="39"/>
        <v>0</v>
      </c>
      <c r="AC245" s="140">
        <f t="shared" si="40"/>
        <v>0</v>
      </c>
      <c r="AD245" s="141">
        <f t="shared" si="41"/>
        <v>0</v>
      </c>
      <c r="AE245" s="140">
        <f t="shared" si="42"/>
        <v>0</v>
      </c>
      <c r="AF245" s="141" t="str">
        <f t="shared" si="43"/>
        <v/>
      </c>
    </row>
    <row r="246" spans="1:32" s="23" customFormat="1" x14ac:dyDescent="0.25">
      <c r="A246" s="46">
        <v>242</v>
      </c>
      <c r="B246" s="70"/>
      <c r="C246" s="108"/>
      <c r="D246" s="47" t="str">
        <f>IF(ISBLANK(C246),"",VLOOKUP(MONTH(C246),'Paramètres de choix'!$D$7:$E$18,2,0))</f>
        <v/>
      </c>
      <c r="E246" s="72"/>
      <c r="F246" s="116"/>
      <c r="G246" s="72"/>
      <c r="H246" s="73"/>
      <c r="I246" s="73" t="str">
        <f t="shared" si="33"/>
        <v/>
      </c>
      <c r="J246" s="74"/>
      <c r="K246" s="137"/>
      <c r="L246" s="75"/>
      <c r="M246" s="137"/>
      <c r="N246" s="113"/>
      <c r="O246" s="77"/>
      <c r="P246" s="78"/>
      <c r="Q246" s="79"/>
      <c r="R246" s="80"/>
      <c r="S246" s="167"/>
      <c r="T246" s="81"/>
      <c r="U246" s="134"/>
      <c r="V246" s="117"/>
      <c r="W246" s="140">
        <f t="shared" si="34"/>
        <v>0</v>
      </c>
      <c r="X246" s="145">
        <f t="shared" si="35"/>
        <v>0</v>
      </c>
      <c r="Y246" s="149">
        <f t="shared" si="36"/>
        <v>0</v>
      </c>
      <c r="Z246" s="141" t="str">
        <f t="shared" si="37"/>
        <v/>
      </c>
      <c r="AA246" s="140">
        <f t="shared" si="38"/>
        <v>0</v>
      </c>
      <c r="AB246" s="141">
        <f t="shared" si="39"/>
        <v>0</v>
      </c>
      <c r="AC246" s="140">
        <f t="shared" si="40"/>
        <v>0</v>
      </c>
      <c r="AD246" s="141">
        <f t="shared" si="41"/>
        <v>0</v>
      </c>
      <c r="AE246" s="140">
        <f t="shared" si="42"/>
        <v>0</v>
      </c>
      <c r="AF246" s="141" t="str">
        <f t="shared" si="43"/>
        <v/>
      </c>
    </row>
    <row r="247" spans="1:32" s="23" customFormat="1" x14ac:dyDescent="0.25">
      <c r="A247" s="46">
        <v>243</v>
      </c>
      <c r="B247" s="70"/>
      <c r="C247" s="108"/>
      <c r="D247" s="47" t="str">
        <f>IF(ISBLANK(C247),"",VLOOKUP(MONTH(C247),'Paramètres de choix'!$D$7:$E$18,2,0))</f>
        <v/>
      </c>
      <c r="E247" s="72"/>
      <c r="F247" s="116"/>
      <c r="G247" s="72"/>
      <c r="H247" s="73"/>
      <c r="I247" s="73" t="str">
        <f t="shared" si="33"/>
        <v/>
      </c>
      <c r="J247" s="74"/>
      <c r="K247" s="137"/>
      <c r="L247" s="75"/>
      <c r="M247" s="137"/>
      <c r="N247" s="113"/>
      <c r="O247" s="77"/>
      <c r="P247" s="78"/>
      <c r="Q247" s="79"/>
      <c r="R247" s="80"/>
      <c r="S247" s="167"/>
      <c r="T247" s="81"/>
      <c r="U247" s="134"/>
      <c r="V247" s="117"/>
      <c r="W247" s="140">
        <f t="shared" si="34"/>
        <v>0</v>
      </c>
      <c r="X247" s="145">
        <f t="shared" si="35"/>
        <v>0</v>
      </c>
      <c r="Y247" s="149">
        <f t="shared" si="36"/>
        <v>0</v>
      </c>
      <c r="Z247" s="141" t="str">
        <f t="shared" si="37"/>
        <v/>
      </c>
      <c r="AA247" s="140">
        <f t="shared" si="38"/>
        <v>0</v>
      </c>
      <c r="AB247" s="141">
        <f t="shared" si="39"/>
        <v>0</v>
      </c>
      <c r="AC247" s="140">
        <f t="shared" si="40"/>
        <v>0</v>
      </c>
      <c r="AD247" s="141">
        <f t="shared" si="41"/>
        <v>0</v>
      </c>
      <c r="AE247" s="140">
        <f t="shared" si="42"/>
        <v>0</v>
      </c>
      <c r="AF247" s="141" t="str">
        <f t="shared" si="43"/>
        <v/>
      </c>
    </row>
    <row r="248" spans="1:32" s="23" customFormat="1" x14ac:dyDescent="0.25">
      <c r="A248" s="46">
        <v>244</v>
      </c>
      <c r="B248" s="70"/>
      <c r="C248" s="108"/>
      <c r="D248" s="47" t="str">
        <f>IF(ISBLANK(C248),"",VLOOKUP(MONTH(C248),'Paramètres de choix'!$D$7:$E$18,2,0))</f>
        <v/>
      </c>
      <c r="E248" s="72"/>
      <c r="F248" s="116"/>
      <c r="G248" s="72"/>
      <c r="H248" s="73"/>
      <c r="I248" s="73" t="str">
        <f t="shared" si="33"/>
        <v/>
      </c>
      <c r="J248" s="74"/>
      <c r="K248" s="137"/>
      <c r="L248" s="75"/>
      <c r="M248" s="137"/>
      <c r="N248" s="113"/>
      <c r="O248" s="77"/>
      <c r="P248" s="78"/>
      <c r="Q248" s="79"/>
      <c r="R248" s="80"/>
      <c r="S248" s="167"/>
      <c r="T248" s="81"/>
      <c r="U248" s="134"/>
      <c r="V248" s="117"/>
      <c r="W248" s="140">
        <f t="shared" si="34"/>
        <v>0</v>
      </c>
      <c r="X248" s="145">
        <f t="shared" si="35"/>
        <v>0</v>
      </c>
      <c r="Y248" s="149">
        <f t="shared" si="36"/>
        <v>0</v>
      </c>
      <c r="Z248" s="141" t="str">
        <f t="shared" si="37"/>
        <v/>
      </c>
      <c r="AA248" s="140">
        <f t="shared" si="38"/>
        <v>0</v>
      </c>
      <c r="AB248" s="141">
        <f t="shared" si="39"/>
        <v>0</v>
      </c>
      <c r="AC248" s="140">
        <f t="shared" si="40"/>
        <v>0</v>
      </c>
      <c r="AD248" s="141">
        <f t="shared" si="41"/>
        <v>0</v>
      </c>
      <c r="AE248" s="140">
        <f t="shared" si="42"/>
        <v>0</v>
      </c>
      <c r="AF248" s="141" t="str">
        <f t="shared" si="43"/>
        <v/>
      </c>
    </row>
    <row r="249" spans="1:32" s="23" customFormat="1" x14ac:dyDescent="0.25">
      <c r="A249" s="46">
        <v>245</v>
      </c>
      <c r="B249" s="70"/>
      <c r="C249" s="108"/>
      <c r="D249" s="47" t="str">
        <f>IF(ISBLANK(C249),"",VLOOKUP(MONTH(C249),'Paramètres de choix'!$D$7:$E$18,2,0))</f>
        <v/>
      </c>
      <c r="E249" s="72"/>
      <c r="F249" s="116"/>
      <c r="G249" s="72"/>
      <c r="H249" s="73"/>
      <c r="I249" s="73" t="str">
        <f t="shared" si="33"/>
        <v/>
      </c>
      <c r="J249" s="74"/>
      <c r="K249" s="137"/>
      <c r="L249" s="75"/>
      <c r="M249" s="137"/>
      <c r="N249" s="113"/>
      <c r="O249" s="77"/>
      <c r="P249" s="78"/>
      <c r="Q249" s="79"/>
      <c r="R249" s="80"/>
      <c r="S249" s="167"/>
      <c r="T249" s="81"/>
      <c r="U249" s="134"/>
      <c r="V249" s="117"/>
      <c r="W249" s="140">
        <f t="shared" si="34"/>
        <v>0</v>
      </c>
      <c r="X249" s="145">
        <f t="shared" si="35"/>
        <v>0</v>
      </c>
      <c r="Y249" s="149">
        <f t="shared" si="36"/>
        <v>0</v>
      </c>
      <c r="Z249" s="141" t="str">
        <f t="shared" si="37"/>
        <v/>
      </c>
      <c r="AA249" s="140">
        <f t="shared" si="38"/>
        <v>0</v>
      </c>
      <c r="AB249" s="141">
        <f t="shared" si="39"/>
        <v>0</v>
      </c>
      <c r="AC249" s="140">
        <f t="shared" si="40"/>
        <v>0</v>
      </c>
      <c r="AD249" s="141">
        <f t="shared" si="41"/>
        <v>0</v>
      </c>
      <c r="AE249" s="140">
        <f t="shared" si="42"/>
        <v>0</v>
      </c>
      <c r="AF249" s="141" t="str">
        <f t="shared" si="43"/>
        <v/>
      </c>
    </row>
    <row r="250" spans="1:32" s="23" customFormat="1" x14ac:dyDescent="0.25">
      <c r="A250" s="46">
        <v>246</v>
      </c>
      <c r="B250" s="70"/>
      <c r="C250" s="108"/>
      <c r="D250" s="47" t="str">
        <f>IF(ISBLANK(C250),"",VLOOKUP(MONTH(C250),'Paramètres de choix'!$D$7:$E$18,2,0))</f>
        <v/>
      </c>
      <c r="E250" s="72"/>
      <c r="F250" s="116"/>
      <c r="G250" s="72"/>
      <c r="H250" s="73"/>
      <c r="I250" s="73" t="str">
        <f t="shared" si="33"/>
        <v/>
      </c>
      <c r="J250" s="74"/>
      <c r="K250" s="137"/>
      <c r="L250" s="75"/>
      <c r="M250" s="137"/>
      <c r="N250" s="113"/>
      <c r="O250" s="77"/>
      <c r="P250" s="78"/>
      <c r="Q250" s="79"/>
      <c r="R250" s="80"/>
      <c r="S250" s="167"/>
      <c r="T250" s="81"/>
      <c r="U250" s="134"/>
      <c r="V250" s="117"/>
      <c r="W250" s="140">
        <f t="shared" si="34"/>
        <v>0</v>
      </c>
      <c r="X250" s="145">
        <f t="shared" si="35"/>
        <v>0</v>
      </c>
      <c r="Y250" s="149">
        <f t="shared" si="36"/>
        <v>0</v>
      </c>
      <c r="Z250" s="141" t="str">
        <f t="shared" si="37"/>
        <v/>
      </c>
      <c r="AA250" s="140">
        <f t="shared" si="38"/>
        <v>0</v>
      </c>
      <c r="AB250" s="141">
        <f t="shared" si="39"/>
        <v>0</v>
      </c>
      <c r="AC250" s="140">
        <f t="shared" si="40"/>
        <v>0</v>
      </c>
      <c r="AD250" s="141">
        <f t="shared" si="41"/>
        <v>0</v>
      </c>
      <c r="AE250" s="140">
        <f t="shared" si="42"/>
        <v>0</v>
      </c>
      <c r="AF250" s="141" t="str">
        <f t="shared" si="43"/>
        <v/>
      </c>
    </row>
    <row r="251" spans="1:32" s="23" customFormat="1" x14ac:dyDescent="0.25">
      <c r="A251" s="46">
        <v>247</v>
      </c>
      <c r="B251" s="70"/>
      <c r="C251" s="108"/>
      <c r="D251" s="47" t="str">
        <f>IF(ISBLANK(C251),"",VLOOKUP(MONTH(C251),'Paramètres de choix'!$D$7:$E$18,2,0))</f>
        <v/>
      </c>
      <c r="E251" s="72"/>
      <c r="F251" s="116"/>
      <c r="G251" s="72"/>
      <c r="H251" s="73"/>
      <c r="I251" s="73" t="str">
        <f t="shared" si="33"/>
        <v/>
      </c>
      <c r="J251" s="74"/>
      <c r="K251" s="137"/>
      <c r="L251" s="75"/>
      <c r="M251" s="137"/>
      <c r="N251" s="113"/>
      <c r="O251" s="77"/>
      <c r="P251" s="78"/>
      <c r="Q251" s="79"/>
      <c r="R251" s="80"/>
      <c r="S251" s="167"/>
      <c r="T251" s="81"/>
      <c r="U251" s="134"/>
      <c r="V251" s="117"/>
      <c r="W251" s="140">
        <f t="shared" si="34"/>
        <v>0</v>
      </c>
      <c r="X251" s="145">
        <f t="shared" si="35"/>
        <v>0</v>
      </c>
      <c r="Y251" s="149">
        <f t="shared" si="36"/>
        <v>0</v>
      </c>
      <c r="Z251" s="141" t="str">
        <f t="shared" si="37"/>
        <v/>
      </c>
      <c r="AA251" s="140">
        <f t="shared" si="38"/>
        <v>0</v>
      </c>
      <c r="AB251" s="141">
        <f t="shared" si="39"/>
        <v>0</v>
      </c>
      <c r="AC251" s="140">
        <f t="shared" si="40"/>
        <v>0</v>
      </c>
      <c r="AD251" s="141">
        <f t="shared" si="41"/>
        <v>0</v>
      </c>
      <c r="AE251" s="140">
        <f t="shared" si="42"/>
        <v>0</v>
      </c>
      <c r="AF251" s="141" t="str">
        <f t="shared" si="43"/>
        <v/>
      </c>
    </row>
    <row r="252" spans="1:32" s="23" customFormat="1" x14ac:dyDescent="0.25">
      <c r="A252" s="46">
        <v>248</v>
      </c>
      <c r="B252" s="70"/>
      <c r="C252" s="108"/>
      <c r="D252" s="47" t="str">
        <f>IF(ISBLANK(C252),"",VLOOKUP(MONTH(C252),'Paramètres de choix'!$D$7:$E$18,2,0))</f>
        <v/>
      </c>
      <c r="E252" s="72"/>
      <c r="F252" s="116"/>
      <c r="G252" s="72"/>
      <c r="H252" s="73"/>
      <c r="I252" s="73" t="str">
        <f t="shared" si="33"/>
        <v/>
      </c>
      <c r="J252" s="74"/>
      <c r="K252" s="137"/>
      <c r="L252" s="75"/>
      <c r="M252" s="137"/>
      <c r="N252" s="113"/>
      <c r="O252" s="77"/>
      <c r="P252" s="78"/>
      <c r="Q252" s="79"/>
      <c r="R252" s="80"/>
      <c r="S252" s="167"/>
      <c r="T252" s="81"/>
      <c r="U252" s="134"/>
      <c r="V252" s="117"/>
      <c r="W252" s="140">
        <f t="shared" si="34"/>
        <v>0</v>
      </c>
      <c r="X252" s="145">
        <f t="shared" si="35"/>
        <v>0</v>
      </c>
      <c r="Y252" s="149">
        <f t="shared" si="36"/>
        <v>0</v>
      </c>
      <c r="Z252" s="141" t="str">
        <f t="shared" si="37"/>
        <v/>
      </c>
      <c r="AA252" s="140">
        <f t="shared" si="38"/>
        <v>0</v>
      </c>
      <c r="AB252" s="141">
        <f t="shared" si="39"/>
        <v>0</v>
      </c>
      <c r="AC252" s="140">
        <f t="shared" si="40"/>
        <v>0</v>
      </c>
      <c r="AD252" s="141">
        <f t="shared" si="41"/>
        <v>0</v>
      </c>
      <c r="AE252" s="140">
        <f t="shared" si="42"/>
        <v>0</v>
      </c>
      <c r="AF252" s="141" t="str">
        <f t="shared" si="43"/>
        <v/>
      </c>
    </row>
    <row r="253" spans="1:32" s="23" customFormat="1" x14ac:dyDescent="0.25">
      <c r="A253" s="46">
        <v>249</v>
      </c>
      <c r="B253" s="70"/>
      <c r="C253" s="108"/>
      <c r="D253" s="47" t="str">
        <f>IF(ISBLANK(C253),"",VLOOKUP(MONTH(C253),'Paramètres de choix'!$D$7:$E$18,2,0))</f>
        <v/>
      </c>
      <c r="E253" s="72"/>
      <c r="F253" s="116"/>
      <c r="G253" s="72"/>
      <c r="H253" s="73"/>
      <c r="I253" s="73" t="str">
        <f t="shared" si="33"/>
        <v/>
      </c>
      <c r="J253" s="74"/>
      <c r="K253" s="137"/>
      <c r="L253" s="75"/>
      <c r="M253" s="137"/>
      <c r="N253" s="113"/>
      <c r="O253" s="77"/>
      <c r="P253" s="78"/>
      <c r="Q253" s="79"/>
      <c r="R253" s="80"/>
      <c r="S253" s="167"/>
      <c r="T253" s="81"/>
      <c r="U253" s="134"/>
      <c r="V253" s="117"/>
      <c r="W253" s="140">
        <f t="shared" si="34"/>
        <v>0</v>
      </c>
      <c r="X253" s="145">
        <f t="shared" si="35"/>
        <v>0</v>
      </c>
      <c r="Y253" s="149">
        <f t="shared" si="36"/>
        <v>0</v>
      </c>
      <c r="Z253" s="141" t="str">
        <f t="shared" si="37"/>
        <v/>
      </c>
      <c r="AA253" s="140">
        <f t="shared" si="38"/>
        <v>0</v>
      </c>
      <c r="AB253" s="141">
        <f t="shared" si="39"/>
        <v>0</v>
      </c>
      <c r="AC253" s="140">
        <f t="shared" si="40"/>
        <v>0</v>
      </c>
      <c r="AD253" s="141">
        <f t="shared" si="41"/>
        <v>0</v>
      </c>
      <c r="AE253" s="140">
        <f t="shared" si="42"/>
        <v>0</v>
      </c>
      <c r="AF253" s="141" t="str">
        <f t="shared" si="43"/>
        <v/>
      </c>
    </row>
    <row r="254" spans="1:32" s="23" customFormat="1" x14ac:dyDescent="0.25">
      <c r="A254" s="46">
        <v>250</v>
      </c>
      <c r="B254" s="70"/>
      <c r="C254" s="108"/>
      <c r="D254" s="47" t="str">
        <f>IF(ISBLANK(C254),"",VLOOKUP(MONTH(C254),'Paramètres de choix'!$D$7:$E$18,2,0))</f>
        <v/>
      </c>
      <c r="E254" s="72"/>
      <c r="F254" s="116"/>
      <c r="G254" s="72"/>
      <c r="H254" s="73"/>
      <c r="I254" s="73" t="str">
        <f t="shared" si="33"/>
        <v/>
      </c>
      <c r="J254" s="74"/>
      <c r="K254" s="137"/>
      <c r="L254" s="75"/>
      <c r="M254" s="137"/>
      <c r="N254" s="113"/>
      <c r="O254" s="77"/>
      <c r="P254" s="78"/>
      <c r="Q254" s="79"/>
      <c r="R254" s="80"/>
      <c r="S254" s="167"/>
      <c r="T254" s="81"/>
      <c r="U254" s="134"/>
      <c r="V254" s="117"/>
      <c r="W254" s="140">
        <f t="shared" si="34"/>
        <v>0</v>
      </c>
      <c r="X254" s="145">
        <f t="shared" si="35"/>
        <v>0</v>
      </c>
      <c r="Y254" s="149">
        <f t="shared" si="36"/>
        <v>0</v>
      </c>
      <c r="Z254" s="141" t="str">
        <f t="shared" si="37"/>
        <v/>
      </c>
      <c r="AA254" s="140">
        <f t="shared" si="38"/>
        <v>0</v>
      </c>
      <c r="AB254" s="141">
        <f t="shared" si="39"/>
        <v>0</v>
      </c>
      <c r="AC254" s="140">
        <f t="shared" si="40"/>
        <v>0</v>
      </c>
      <c r="AD254" s="141">
        <f t="shared" si="41"/>
        <v>0</v>
      </c>
      <c r="AE254" s="140">
        <f t="shared" si="42"/>
        <v>0</v>
      </c>
      <c r="AF254" s="141" t="str">
        <f t="shared" si="43"/>
        <v/>
      </c>
    </row>
    <row r="255" spans="1:32" s="23" customFormat="1" x14ac:dyDescent="0.25">
      <c r="A255" s="46">
        <v>251</v>
      </c>
      <c r="B255" s="70"/>
      <c r="C255" s="108"/>
      <c r="D255" s="47" t="str">
        <f>IF(ISBLANK(C255),"",VLOOKUP(MONTH(C255),'Paramètres de choix'!$D$7:$E$18,2,0))</f>
        <v/>
      </c>
      <c r="E255" s="72"/>
      <c r="F255" s="116"/>
      <c r="G255" s="72"/>
      <c r="H255" s="73"/>
      <c r="I255" s="73" t="str">
        <f t="shared" si="33"/>
        <v/>
      </c>
      <c r="J255" s="74"/>
      <c r="K255" s="137"/>
      <c r="L255" s="75"/>
      <c r="M255" s="137"/>
      <c r="N255" s="113"/>
      <c r="O255" s="77"/>
      <c r="P255" s="78"/>
      <c r="Q255" s="79"/>
      <c r="R255" s="80"/>
      <c r="S255" s="167"/>
      <c r="T255" s="81"/>
      <c r="U255" s="134"/>
      <c r="V255" s="117"/>
      <c r="W255" s="140">
        <f t="shared" si="34"/>
        <v>0</v>
      </c>
      <c r="X255" s="145">
        <f t="shared" si="35"/>
        <v>0</v>
      </c>
      <c r="Y255" s="149">
        <f t="shared" si="36"/>
        <v>0</v>
      </c>
      <c r="Z255" s="141" t="str">
        <f t="shared" si="37"/>
        <v/>
      </c>
      <c r="AA255" s="140">
        <f t="shared" si="38"/>
        <v>0</v>
      </c>
      <c r="AB255" s="141">
        <f t="shared" si="39"/>
        <v>0</v>
      </c>
      <c r="AC255" s="140">
        <f t="shared" si="40"/>
        <v>0</v>
      </c>
      <c r="AD255" s="141">
        <f t="shared" si="41"/>
        <v>0</v>
      </c>
      <c r="AE255" s="140">
        <f t="shared" si="42"/>
        <v>0</v>
      </c>
      <c r="AF255" s="141" t="str">
        <f t="shared" si="43"/>
        <v/>
      </c>
    </row>
    <row r="256" spans="1:32" s="23" customFormat="1" x14ac:dyDescent="0.25">
      <c r="A256" s="46">
        <v>252</v>
      </c>
      <c r="B256" s="70"/>
      <c r="C256" s="108"/>
      <c r="D256" s="47" t="str">
        <f>IF(ISBLANK(C256),"",VLOOKUP(MONTH(C256),'Paramètres de choix'!$D$7:$E$18,2,0))</f>
        <v/>
      </c>
      <c r="E256" s="72"/>
      <c r="F256" s="116"/>
      <c r="G256" s="72"/>
      <c r="H256" s="73"/>
      <c r="I256" s="73" t="str">
        <f t="shared" si="33"/>
        <v/>
      </c>
      <c r="J256" s="74"/>
      <c r="K256" s="137"/>
      <c r="L256" s="75"/>
      <c r="M256" s="137"/>
      <c r="N256" s="113"/>
      <c r="O256" s="77"/>
      <c r="P256" s="78"/>
      <c r="Q256" s="79"/>
      <c r="R256" s="80"/>
      <c r="S256" s="167"/>
      <c r="T256" s="81"/>
      <c r="U256" s="134"/>
      <c r="V256" s="117"/>
      <c r="W256" s="140">
        <f t="shared" si="34"/>
        <v>0</v>
      </c>
      <c r="X256" s="145">
        <f t="shared" si="35"/>
        <v>0</v>
      </c>
      <c r="Y256" s="149">
        <f t="shared" si="36"/>
        <v>0</v>
      </c>
      <c r="Z256" s="141" t="str">
        <f t="shared" si="37"/>
        <v/>
      </c>
      <c r="AA256" s="140">
        <f t="shared" si="38"/>
        <v>0</v>
      </c>
      <c r="AB256" s="141">
        <f t="shared" si="39"/>
        <v>0</v>
      </c>
      <c r="AC256" s="140">
        <f t="shared" si="40"/>
        <v>0</v>
      </c>
      <c r="AD256" s="141">
        <f t="shared" si="41"/>
        <v>0</v>
      </c>
      <c r="AE256" s="140">
        <f t="shared" si="42"/>
        <v>0</v>
      </c>
      <c r="AF256" s="141" t="str">
        <f t="shared" si="43"/>
        <v/>
      </c>
    </row>
    <row r="257" spans="1:32" s="23" customFormat="1" x14ac:dyDescent="0.25">
      <c r="A257" s="46">
        <v>253</v>
      </c>
      <c r="B257" s="70"/>
      <c r="C257" s="108"/>
      <c r="D257" s="47" t="str">
        <f>IF(ISBLANK(C257),"",VLOOKUP(MONTH(C257),'Paramètres de choix'!$D$7:$E$18,2,0))</f>
        <v/>
      </c>
      <c r="E257" s="72"/>
      <c r="F257" s="116"/>
      <c r="G257" s="72"/>
      <c r="H257" s="73"/>
      <c r="I257" s="73" t="str">
        <f t="shared" si="33"/>
        <v/>
      </c>
      <c r="J257" s="74"/>
      <c r="K257" s="137"/>
      <c r="L257" s="75"/>
      <c r="M257" s="137"/>
      <c r="N257" s="113"/>
      <c r="O257" s="77"/>
      <c r="P257" s="78"/>
      <c r="Q257" s="79"/>
      <c r="R257" s="80"/>
      <c r="S257" s="167"/>
      <c r="T257" s="81"/>
      <c r="U257" s="134"/>
      <c r="V257" s="117"/>
      <c r="W257" s="140">
        <f t="shared" si="34"/>
        <v>0</v>
      </c>
      <c r="X257" s="145">
        <f t="shared" si="35"/>
        <v>0</v>
      </c>
      <c r="Y257" s="149">
        <f t="shared" si="36"/>
        <v>0</v>
      </c>
      <c r="Z257" s="141" t="str">
        <f t="shared" si="37"/>
        <v/>
      </c>
      <c r="AA257" s="140">
        <f t="shared" si="38"/>
        <v>0</v>
      </c>
      <c r="AB257" s="141">
        <f t="shared" si="39"/>
        <v>0</v>
      </c>
      <c r="AC257" s="140">
        <f t="shared" si="40"/>
        <v>0</v>
      </c>
      <c r="AD257" s="141">
        <f t="shared" si="41"/>
        <v>0</v>
      </c>
      <c r="AE257" s="140">
        <f t="shared" si="42"/>
        <v>0</v>
      </c>
      <c r="AF257" s="141" t="str">
        <f t="shared" si="43"/>
        <v/>
      </c>
    </row>
    <row r="258" spans="1:32" s="23" customFormat="1" x14ac:dyDescent="0.25">
      <c r="A258" s="46">
        <v>254</v>
      </c>
      <c r="B258" s="70"/>
      <c r="C258" s="108"/>
      <c r="D258" s="47" t="str">
        <f>IF(ISBLANK(C258),"",VLOOKUP(MONTH(C258),'Paramètres de choix'!$D$7:$E$18,2,0))</f>
        <v/>
      </c>
      <c r="E258" s="72"/>
      <c r="F258" s="116"/>
      <c r="G258" s="72"/>
      <c r="H258" s="73"/>
      <c r="I258" s="73" t="str">
        <f t="shared" si="33"/>
        <v/>
      </c>
      <c r="J258" s="74"/>
      <c r="K258" s="137"/>
      <c r="L258" s="75"/>
      <c r="M258" s="137"/>
      <c r="N258" s="113"/>
      <c r="O258" s="77"/>
      <c r="P258" s="78"/>
      <c r="Q258" s="79"/>
      <c r="R258" s="80"/>
      <c r="S258" s="167"/>
      <c r="T258" s="81"/>
      <c r="U258" s="134"/>
      <c r="V258" s="117"/>
      <c r="W258" s="140">
        <f t="shared" si="34"/>
        <v>0</v>
      </c>
      <c r="X258" s="145">
        <f t="shared" si="35"/>
        <v>0</v>
      </c>
      <c r="Y258" s="149">
        <f t="shared" si="36"/>
        <v>0</v>
      </c>
      <c r="Z258" s="141" t="str">
        <f t="shared" si="37"/>
        <v/>
      </c>
      <c r="AA258" s="140">
        <f t="shared" si="38"/>
        <v>0</v>
      </c>
      <c r="AB258" s="141">
        <f t="shared" si="39"/>
        <v>0</v>
      </c>
      <c r="AC258" s="140">
        <f t="shared" si="40"/>
        <v>0</v>
      </c>
      <c r="AD258" s="141">
        <f t="shared" si="41"/>
        <v>0</v>
      </c>
      <c r="AE258" s="140">
        <f t="shared" si="42"/>
        <v>0</v>
      </c>
      <c r="AF258" s="141" t="str">
        <f t="shared" si="43"/>
        <v/>
      </c>
    </row>
    <row r="259" spans="1:32" s="23" customFormat="1" x14ac:dyDescent="0.25">
      <c r="A259" s="46">
        <v>255</v>
      </c>
      <c r="B259" s="70"/>
      <c r="C259" s="108"/>
      <c r="D259" s="47" t="str">
        <f>IF(ISBLANK(C259),"",VLOOKUP(MONTH(C259),'Paramètres de choix'!$D$7:$E$18,2,0))</f>
        <v/>
      </c>
      <c r="E259" s="72"/>
      <c r="F259" s="116"/>
      <c r="G259" s="72"/>
      <c r="H259" s="73"/>
      <c r="I259" s="73" t="str">
        <f t="shared" si="33"/>
        <v/>
      </c>
      <c r="J259" s="74"/>
      <c r="K259" s="137"/>
      <c r="L259" s="75"/>
      <c r="M259" s="137"/>
      <c r="N259" s="113"/>
      <c r="O259" s="77"/>
      <c r="P259" s="78"/>
      <c r="Q259" s="79"/>
      <c r="R259" s="80"/>
      <c r="S259" s="167"/>
      <c r="T259" s="81"/>
      <c r="U259" s="134"/>
      <c r="V259" s="117"/>
      <c r="W259" s="140">
        <f t="shared" si="34"/>
        <v>0</v>
      </c>
      <c r="X259" s="145">
        <f t="shared" si="35"/>
        <v>0</v>
      </c>
      <c r="Y259" s="149">
        <f t="shared" si="36"/>
        <v>0</v>
      </c>
      <c r="Z259" s="141" t="str">
        <f t="shared" si="37"/>
        <v/>
      </c>
      <c r="AA259" s="140">
        <f t="shared" si="38"/>
        <v>0</v>
      </c>
      <c r="AB259" s="141">
        <f t="shared" si="39"/>
        <v>0</v>
      </c>
      <c r="AC259" s="140">
        <f t="shared" si="40"/>
        <v>0</v>
      </c>
      <c r="AD259" s="141">
        <f t="shared" si="41"/>
        <v>0</v>
      </c>
      <c r="AE259" s="140">
        <f t="shared" si="42"/>
        <v>0</v>
      </c>
      <c r="AF259" s="141" t="str">
        <f t="shared" si="43"/>
        <v/>
      </c>
    </row>
    <row r="260" spans="1:32" s="23" customFormat="1" x14ac:dyDescent="0.25">
      <c r="A260" s="46">
        <v>256</v>
      </c>
      <c r="B260" s="70"/>
      <c r="C260" s="108"/>
      <c r="D260" s="47" t="str">
        <f>IF(ISBLANK(C260),"",VLOOKUP(MONTH(C260),'Paramètres de choix'!$D$7:$E$18,2,0))</f>
        <v/>
      </c>
      <c r="E260" s="72"/>
      <c r="F260" s="116"/>
      <c r="G260" s="72"/>
      <c r="H260" s="73"/>
      <c r="I260" s="73" t="str">
        <f t="shared" si="33"/>
        <v/>
      </c>
      <c r="J260" s="74"/>
      <c r="K260" s="137"/>
      <c r="L260" s="75"/>
      <c r="M260" s="137"/>
      <c r="N260" s="113"/>
      <c r="O260" s="77"/>
      <c r="P260" s="78"/>
      <c r="Q260" s="79"/>
      <c r="R260" s="80"/>
      <c r="S260" s="167"/>
      <c r="T260" s="81"/>
      <c r="U260" s="134"/>
      <c r="V260" s="117"/>
      <c r="W260" s="140">
        <f t="shared" si="34"/>
        <v>0</v>
      </c>
      <c r="X260" s="145">
        <f t="shared" si="35"/>
        <v>0</v>
      </c>
      <c r="Y260" s="149">
        <f t="shared" si="36"/>
        <v>0</v>
      </c>
      <c r="Z260" s="141" t="str">
        <f t="shared" si="37"/>
        <v/>
      </c>
      <c r="AA260" s="140">
        <f t="shared" si="38"/>
        <v>0</v>
      </c>
      <c r="AB260" s="141">
        <f t="shared" si="39"/>
        <v>0</v>
      </c>
      <c r="AC260" s="140">
        <f t="shared" si="40"/>
        <v>0</v>
      </c>
      <c r="AD260" s="141">
        <f t="shared" si="41"/>
        <v>0</v>
      </c>
      <c r="AE260" s="140">
        <f t="shared" si="42"/>
        <v>0</v>
      </c>
      <c r="AF260" s="141" t="str">
        <f t="shared" si="43"/>
        <v/>
      </c>
    </row>
    <row r="261" spans="1:32" s="23" customFormat="1" x14ac:dyDescent="0.25">
      <c r="A261" s="46">
        <v>257</v>
      </c>
      <c r="B261" s="70"/>
      <c r="C261" s="108"/>
      <c r="D261" s="47" t="str">
        <f>IF(ISBLANK(C261),"",VLOOKUP(MONTH(C261),'Paramètres de choix'!$D$7:$E$18,2,0))</f>
        <v/>
      </c>
      <c r="E261" s="72"/>
      <c r="F261" s="116"/>
      <c r="G261" s="72"/>
      <c r="H261" s="73"/>
      <c r="I261" s="73" t="str">
        <f t="shared" si="33"/>
        <v/>
      </c>
      <c r="J261" s="74"/>
      <c r="K261" s="137"/>
      <c r="L261" s="75"/>
      <c r="M261" s="137"/>
      <c r="N261" s="113"/>
      <c r="O261" s="77"/>
      <c r="P261" s="78"/>
      <c r="Q261" s="79"/>
      <c r="R261" s="80"/>
      <c r="S261" s="167"/>
      <c r="T261" s="81"/>
      <c r="U261" s="134"/>
      <c r="V261" s="117"/>
      <c r="W261" s="140">
        <f t="shared" si="34"/>
        <v>0</v>
      </c>
      <c r="X261" s="145">
        <f t="shared" si="35"/>
        <v>0</v>
      </c>
      <c r="Y261" s="149">
        <f t="shared" si="36"/>
        <v>0</v>
      </c>
      <c r="Z261" s="141" t="str">
        <f t="shared" si="37"/>
        <v/>
      </c>
      <c r="AA261" s="140">
        <f t="shared" si="38"/>
        <v>0</v>
      </c>
      <c r="AB261" s="141">
        <f t="shared" si="39"/>
        <v>0</v>
      </c>
      <c r="AC261" s="140">
        <f t="shared" si="40"/>
        <v>0</v>
      </c>
      <c r="AD261" s="141">
        <f t="shared" si="41"/>
        <v>0</v>
      </c>
      <c r="AE261" s="140">
        <f t="shared" si="42"/>
        <v>0</v>
      </c>
      <c r="AF261" s="141" t="str">
        <f t="shared" si="43"/>
        <v/>
      </c>
    </row>
    <row r="262" spans="1:32" s="23" customFormat="1" x14ac:dyDescent="0.25">
      <c r="A262" s="46">
        <v>258</v>
      </c>
      <c r="B262" s="70"/>
      <c r="C262" s="108"/>
      <c r="D262" s="47" t="str">
        <f>IF(ISBLANK(C262),"",VLOOKUP(MONTH(C262),'Paramètres de choix'!$D$7:$E$18,2,0))</f>
        <v/>
      </c>
      <c r="E262" s="72"/>
      <c r="F262" s="116"/>
      <c r="G262" s="72"/>
      <c r="H262" s="73"/>
      <c r="I262" s="73" t="str">
        <f t="shared" ref="I262:I274" si="44">+IF(ISBLANK(F262),"",1)</f>
        <v/>
      </c>
      <c r="J262" s="74"/>
      <c r="K262" s="137"/>
      <c r="L262" s="75"/>
      <c r="M262" s="137"/>
      <c r="N262" s="113"/>
      <c r="O262" s="77"/>
      <c r="P262" s="78"/>
      <c r="Q262" s="79"/>
      <c r="R262" s="80"/>
      <c r="S262" s="167"/>
      <c r="T262" s="81"/>
      <c r="U262" s="134"/>
      <c r="V262" s="117"/>
      <c r="W262" s="140">
        <f t="shared" ref="W262:W274" si="45">IF(ISBLANK(L262),J262,L262)</f>
        <v>0</v>
      </c>
      <c r="X262" s="145">
        <f t="shared" ref="X262:X274" si="46">IF(ISBLANK(M262),K262,M262)</f>
        <v>0</v>
      </c>
      <c r="Y262" s="149">
        <f t="shared" ref="Y262:Y274" si="47">IF(ISERROR(W262*X262),"",W262*X262)</f>
        <v>0</v>
      </c>
      <c r="Z262" s="141" t="str">
        <f t="shared" ref="Z262:Z274" si="48">IF(ISBLANK(O262),D262,O262)</f>
        <v/>
      </c>
      <c r="AA262" s="140">
        <f t="shared" ref="AA262:AA274" si="49">IF(ISBLANK(Q262),P262,Q262)</f>
        <v>0</v>
      </c>
      <c r="AB262" s="141">
        <f t="shared" ref="AB262:AB274" si="50">IF(ISBLANK(R262),O262,R262)</f>
        <v>0</v>
      </c>
      <c r="AC262" s="140">
        <f t="shared" ref="AC262:AC274" si="51">S262</f>
        <v>0</v>
      </c>
      <c r="AD262" s="141">
        <f t="shared" ref="AD262:AD274" si="52">R262</f>
        <v>0</v>
      </c>
      <c r="AE262" s="140">
        <f t="shared" ref="AE262:AE274" si="53">T262</f>
        <v>0</v>
      </c>
      <c r="AF262" s="141" t="str">
        <f t="shared" ref="AF262:AF274" si="54">IF(ISBLANK(R262),IF(ISBLANK(O262),D262,O262))</f>
        <v/>
      </c>
    </row>
    <row r="263" spans="1:32" s="23" customFormat="1" x14ac:dyDescent="0.25">
      <c r="A263" s="46">
        <v>259</v>
      </c>
      <c r="B263" s="70"/>
      <c r="C263" s="108"/>
      <c r="D263" s="47" t="str">
        <f>IF(ISBLANK(C263),"",VLOOKUP(MONTH(C263),'Paramètres de choix'!$D$7:$E$18,2,0))</f>
        <v/>
      </c>
      <c r="E263" s="72"/>
      <c r="F263" s="116"/>
      <c r="G263" s="72"/>
      <c r="H263" s="73"/>
      <c r="I263" s="73" t="str">
        <f t="shared" si="44"/>
        <v/>
      </c>
      <c r="J263" s="74"/>
      <c r="K263" s="137"/>
      <c r="L263" s="75"/>
      <c r="M263" s="137"/>
      <c r="N263" s="113"/>
      <c r="O263" s="77"/>
      <c r="P263" s="78"/>
      <c r="Q263" s="79"/>
      <c r="R263" s="80"/>
      <c r="S263" s="167"/>
      <c r="T263" s="81"/>
      <c r="U263" s="134"/>
      <c r="V263" s="117"/>
      <c r="W263" s="140">
        <f t="shared" si="45"/>
        <v>0</v>
      </c>
      <c r="X263" s="145">
        <f t="shared" si="46"/>
        <v>0</v>
      </c>
      <c r="Y263" s="149">
        <f t="shared" si="47"/>
        <v>0</v>
      </c>
      <c r="Z263" s="141" t="str">
        <f t="shared" si="48"/>
        <v/>
      </c>
      <c r="AA263" s="140">
        <f t="shared" si="49"/>
        <v>0</v>
      </c>
      <c r="AB263" s="141">
        <f t="shared" si="50"/>
        <v>0</v>
      </c>
      <c r="AC263" s="140">
        <f t="shared" si="51"/>
        <v>0</v>
      </c>
      <c r="AD263" s="141">
        <f t="shared" si="52"/>
        <v>0</v>
      </c>
      <c r="AE263" s="140">
        <f t="shared" si="53"/>
        <v>0</v>
      </c>
      <c r="AF263" s="141" t="str">
        <f t="shared" si="54"/>
        <v/>
      </c>
    </row>
    <row r="264" spans="1:32" s="23" customFormat="1" x14ac:dyDescent="0.25">
      <c r="A264" s="46">
        <v>260</v>
      </c>
      <c r="B264" s="70"/>
      <c r="C264" s="108"/>
      <c r="D264" s="47" t="str">
        <f>IF(ISBLANK(C264),"",VLOOKUP(MONTH(C264),'Paramètres de choix'!$D$7:$E$18,2,0))</f>
        <v/>
      </c>
      <c r="E264" s="72"/>
      <c r="F264" s="116"/>
      <c r="G264" s="72"/>
      <c r="H264" s="73"/>
      <c r="I264" s="73" t="str">
        <f t="shared" si="44"/>
        <v/>
      </c>
      <c r="J264" s="74"/>
      <c r="K264" s="137"/>
      <c r="L264" s="75"/>
      <c r="M264" s="137"/>
      <c r="N264" s="113"/>
      <c r="O264" s="77"/>
      <c r="P264" s="78"/>
      <c r="Q264" s="79"/>
      <c r="R264" s="80"/>
      <c r="S264" s="167"/>
      <c r="T264" s="81"/>
      <c r="U264" s="134"/>
      <c r="V264" s="117"/>
      <c r="W264" s="140">
        <f t="shared" si="45"/>
        <v>0</v>
      </c>
      <c r="X264" s="145">
        <f t="shared" si="46"/>
        <v>0</v>
      </c>
      <c r="Y264" s="149">
        <f t="shared" si="47"/>
        <v>0</v>
      </c>
      <c r="Z264" s="141" t="str">
        <f t="shared" si="48"/>
        <v/>
      </c>
      <c r="AA264" s="140">
        <f t="shared" si="49"/>
        <v>0</v>
      </c>
      <c r="AB264" s="141">
        <f t="shared" si="50"/>
        <v>0</v>
      </c>
      <c r="AC264" s="140">
        <f t="shared" si="51"/>
        <v>0</v>
      </c>
      <c r="AD264" s="141">
        <f t="shared" si="52"/>
        <v>0</v>
      </c>
      <c r="AE264" s="140">
        <f t="shared" si="53"/>
        <v>0</v>
      </c>
      <c r="AF264" s="141" t="str">
        <f t="shared" si="54"/>
        <v/>
      </c>
    </row>
    <row r="265" spans="1:32" s="23" customFormat="1" x14ac:dyDescent="0.25">
      <c r="A265" s="46">
        <v>261</v>
      </c>
      <c r="B265" s="70"/>
      <c r="C265" s="108"/>
      <c r="D265" s="47" t="str">
        <f>IF(ISBLANK(C265),"",VLOOKUP(MONTH(C265),'Paramètres de choix'!$D$7:$E$18,2,0))</f>
        <v/>
      </c>
      <c r="E265" s="72"/>
      <c r="F265" s="116"/>
      <c r="G265" s="72"/>
      <c r="H265" s="73"/>
      <c r="I265" s="73" t="str">
        <f t="shared" si="44"/>
        <v/>
      </c>
      <c r="J265" s="74"/>
      <c r="K265" s="137"/>
      <c r="L265" s="75"/>
      <c r="M265" s="137"/>
      <c r="N265" s="113"/>
      <c r="O265" s="77"/>
      <c r="P265" s="78"/>
      <c r="Q265" s="79"/>
      <c r="R265" s="80"/>
      <c r="S265" s="167"/>
      <c r="T265" s="81"/>
      <c r="U265" s="134"/>
      <c r="V265" s="117"/>
      <c r="W265" s="140">
        <f t="shared" si="45"/>
        <v>0</v>
      </c>
      <c r="X265" s="145">
        <f t="shared" si="46"/>
        <v>0</v>
      </c>
      <c r="Y265" s="149">
        <f t="shared" si="47"/>
        <v>0</v>
      </c>
      <c r="Z265" s="141" t="str">
        <f t="shared" si="48"/>
        <v/>
      </c>
      <c r="AA265" s="140">
        <f t="shared" si="49"/>
        <v>0</v>
      </c>
      <c r="AB265" s="141">
        <f t="shared" si="50"/>
        <v>0</v>
      </c>
      <c r="AC265" s="140">
        <f t="shared" si="51"/>
        <v>0</v>
      </c>
      <c r="AD265" s="141">
        <f t="shared" si="52"/>
        <v>0</v>
      </c>
      <c r="AE265" s="140">
        <f t="shared" si="53"/>
        <v>0</v>
      </c>
      <c r="AF265" s="141" t="str">
        <f t="shared" si="54"/>
        <v/>
      </c>
    </row>
    <row r="266" spans="1:32" s="23" customFormat="1" x14ac:dyDescent="0.25">
      <c r="A266" s="46">
        <v>262</v>
      </c>
      <c r="B266" s="70"/>
      <c r="C266" s="108"/>
      <c r="D266" s="47" t="str">
        <f>IF(ISBLANK(C266),"",VLOOKUP(MONTH(C266),'Paramètres de choix'!$D$7:$E$18,2,0))</f>
        <v/>
      </c>
      <c r="E266" s="72"/>
      <c r="F266" s="116"/>
      <c r="G266" s="72"/>
      <c r="H266" s="73"/>
      <c r="I266" s="73" t="str">
        <f t="shared" si="44"/>
        <v/>
      </c>
      <c r="J266" s="74"/>
      <c r="K266" s="137"/>
      <c r="L266" s="75"/>
      <c r="M266" s="137"/>
      <c r="N266" s="113"/>
      <c r="O266" s="77"/>
      <c r="P266" s="78"/>
      <c r="Q266" s="79"/>
      <c r="R266" s="80"/>
      <c r="S266" s="167"/>
      <c r="T266" s="81"/>
      <c r="U266" s="134"/>
      <c r="V266" s="117"/>
      <c r="W266" s="140">
        <f t="shared" si="45"/>
        <v>0</v>
      </c>
      <c r="X266" s="145">
        <f t="shared" si="46"/>
        <v>0</v>
      </c>
      <c r="Y266" s="149">
        <f t="shared" si="47"/>
        <v>0</v>
      </c>
      <c r="Z266" s="141" t="str">
        <f t="shared" si="48"/>
        <v/>
      </c>
      <c r="AA266" s="140">
        <f t="shared" si="49"/>
        <v>0</v>
      </c>
      <c r="AB266" s="141">
        <f t="shared" si="50"/>
        <v>0</v>
      </c>
      <c r="AC266" s="140">
        <f t="shared" si="51"/>
        <v>0</v>
      </c>
      <c r="AD266" s="141">
        <f t="shared" si="52"/>
        <v>0</v>
      </c>
      <c r="AE266" s="140">
        <f t="shared" si="53"/>
        <v>0</v>
      </c>
      <c r="AF266" s="141" t="str">
        <f t="shared" si="54"/>
        <v/>
      </c>
    </row>
    <row r="267" spans="1:32" s="23" customFormat="1" x14ac:dyDescent="0.25">
      <c r="A267" s="46">
        <v>263</v>
      </c>
      <c r="B267" s="70"/>
      <c r="C267" s="108"/>
      <c r="D267" s="47" t="str">
        <f>IF(ISBLANK(C267),"",VLOOKUP(MONTH(C267),'Paramètres de choix'!$D$7:$E$18,2,0))</f>
        <v/>
      </c>
      <c r="E267" s="72"/>
      <c r="F267" s="116"/>
      <c r="G267" s="72"/>
      <c r="H267" s="73"/>
      <c r="I267" s="73" t="str">
        <f t="shared" si="44"/>
        <v/>
      </c>
      <c r="J267" s="74"/>
      <c r="K267" s="137"/>
      <c r="L267" s="75"/>
      <c r="M267" s="137"/>
      <c r="N267" s="113"/>
      <c r="O267" s="77"/>
      <c r="P267" s="78"/>
      <c r="Q267" s="79"/>
      <c r="R267" s="80"/>
      <c r="S267" s="167"/>
      <c r="T267" s="81"/>
      <c r="U267" s="134"/>
      <c r="V267" s="117"/>
      <c r="W267" s="140">
        <f t="shared" si="45"/>
        <v>0</v>
      </c>
      <c r="X267" s="145">
        <f t="shared" si="46"/>
        <v>0</v>
      </c>
      <c r="Y267" s="149">
        <f t="shared" si="47"/>
        <v>0</v>
      </c>
      <c r="Z267" s="141" t="str">
        <f t="shared" si="48"/>
        <v/>
      </c>
      <c r="AA267" s="140">
        <f t="shared" si="49"/>
        <v>0</v>
      </c>
      <c r="AB267" s="141">
        <f t="shared" si="50"/>
        <v>0</v>
      </c>
      <c r="AC267" s="140">
        <f t="shared" si="51"/>
        <v>0</v>
      </c>
      <c r="AD267" s="141">
        <f t="shared" si="52"/>
        <v>0</v>
      </c>
      <c r="AE267" s="140">
        <f t="shared" si="53"/>
        <v>0</v>
      </c>
      <c r="AF267" s="141" t="str">
        <f t="shared" si="54"/>
        <v/>
      </c>
    </row>
    <row r="268" spans="1:32" s="23" customFormat="1" x14ac:dyDescent="0.25">
      <c r="A268" s="46">
        <v>264</v>
      </c>
      <c r="B268" s="70"/>
      <c r="C268" s="108"/>
      <c r="D268" s="47" t="str">
        <f>IF(ISBLANK(C268),"",VLOOKUP(MONTH(C268),'Paramètres de choix'!$D$7:$E$18,2,0))</f>
        <v/>
      </c>
      <c r="E268" s="72"/>
      <c r="F268" s="116"/>
      <c r="G268" s="72"/>
      <c r="H268" s="73"/>
      <c r="I268" s="73" t="str">
        <f t="shared" si="44"/>
        <v/>
      </c>
      <c r="J268" s="74"/>
      <c r="K268" s="137"/>
      <c r="L268" s="75"/>
      <c r="M268" s="137"/>
      <c r="N268" s="113"/>
      <c r="O268" s="77"/>
      <c r="P268" s="78"/>
      <c r="Q268" s="79"/>
      <c r="R268" s="80"/>
      <c r="S268" s="167"/>
      <c r="T268" s="81"/>
      <c r="U268" s="134"/>
      <c r="V268" s="117"/>
      <c r="W268" s="140">
        <f t="shared" si="45"/>
        <v>0</v>
      </c>
      <c r="X268" s="145">
        <f t="shared" si="46"/>
        <v>0</v>
      </c>
      <c r="Y268" s="149">
        <f t="shared" si="47"/>
        <v>0</v>
      </c>
      <c r="Z268" s="141" t="str">
        <f t="shared" si="48"/>
        <v/>
      </c>
      <c r="AA268" s="140">
        <f t="shared" si="49"/>
        <v>0</v>
      </c>
      <c r="AB268" s="141">
        <f t="shared" si="50"/>
        <v>0</v>
      </c>
      <c r="AC268" s="140">
        <f t="shared" si="51"/>
        <v>0</v>
      </c>
      <c r="AD268" s="141">
        <f t="shared" si="52"/>
        <v>0</v>
      </c>
      <c r="AE268" s="140">
        <f t="shared" si="53"/>
        <v>0</v>
      </c>
      <c r="AF268" s="141" t="str">
        <f t="shared" si="54"/>
        <v/>
      </c>
    </row>
    <row r="269" spans="1:32" s="23" customFormat="1" x14ac:dyDescent="0.25">
      <c r="A269" s="46">
        <v>265</v>
      </c>
      <c r="B269" s="70"/>
      <c r="C269" s="108"/>
      <c r="D269" s="47" t="str">
        <f>IF(ISBLANK(C269),"",VLOOKUP(MONTH(C269),'Paramètres de choix'!$D$7:$E$18,2,0))</f>
        <v/>
      </c>
      <c r="E269" s="72"/>
      <c r="F269" s="116"/>
      <c r="G269" s="72"/>
      <c r="H269" s="73"/>
      <c r="I269" s="73" t="str">
        <f t="shared" si="44"/>
        <v/>
      </c>
      <c r="J269" s="74"/>
      <c r="K269" s="137"/>
      <c r="L269" s="75"/>
      <c r="M269" s="137"/>
      <c r="N269" s="113"/>
      <c r="O269" s="77"/>
      <c r="P269" s="78"/>
      <c r="Q269" s="79"/>
      <c r="R269" s="80"/>
      <c r="S269" s="167"/>
      <c r="T269" s="81"/>
      <c r="U269" s="134"/>
      <c r="V269" s="117"/>
      <c r="W269" s="140">
        <f t="shared" si="45"/>
        <v>0</v>
      </c>
      <c r="X269" s="145">
        <f t="shared" si="46"/>
        <v>0</v>
      </c>
      <c r="Y269" s="149">
        <f t="shared" si="47"/>
        <v>0</v>
      </c>
      <c r="Z269" s="141" t="str">
        <f t="shared" si="48"/>
        <v/>
      </c>
      <c r="AA269" s="140">
        <f t="shared" si="49"/>
        <v>0</v>
      </c>
      <c r="AB269" s="141">
        <f t="shared" si="50"/>
        <v>0</v>
      </c>
      <c r="AC269" s="140">
        <f t="shared" si="51"/>
        <v>0</v>
      </c>
      <c r="AD269" s="141">
        <f t="shared" si="52"/>
        <v>0</v>
      </c>
      <c r="AE269" s="140">
        <f t="shared" si="53"/>
        <v>0</v>
      </c>
      <c r="AF269" s="141" t="str">
        <f t="shared" si="54"/>
        <v/>
      </c>
    </row>
    <row r="270" spans="1:32" s="23" customFormat="1" x14ac:dyDescent="0.25">
      <c r="A270" s="46">
        <v>266</v>
      </c>
      <c r="B270" s="70"/>
      <c r="C270" s="108"/>
      <c r="D270" s="47" t="str">
        <f>IF(ISBLANK(C270),"",VLOOKUP(MONTH(C270),'Paramètres de choix'!$D$7:$E$18,2,0))</f>
        <v/>
      </c>
      <c r="E270" s="72"/>
      <c r="F270" s="116"/>
      <c r="G270" s="72"/>
      <c r="H270" s="73"/>
      <c r="I270" s="73" t="str">
        <f t="shared" si="44"/>
        <v/>
      </c>
      <c r="J270" s="74"/>
      <c r="K270" s="137"/>
      <c r="L270" s="75"/>
      <c r="M270" s="137"/>
      <c r="N270" s="113"/>
      <c r="O270" s="77"/>
      <c r="P270" s="78"/>
      <c r="Q270" s="79"/>
      <c r="R270" s="80"/>
      <c r="S270" s="167"/>
      <c r="T270" s="81"/>
      <c r="U270" s="134"/>
      <c r="V270" s="117"/>
      <c r="W270" s="140">
        <f t="shared" si="45"/>
        <v>0</v>
      </c>
      <c r="X270" s="145">
        <f t="shared" si="46"/>
        <v>0</v>
      </c>
      <c r="Y270" s="149">
        <f t="shared" si="47"/>
        <v>0</v>
      </c>
      <c r="Z270" s="141" t="str">
        <f t="shared" si="48"/>
        <v/>
      </c>
      <c r="AA270" s="140">
        <f t="shared" si="49"/>
        <v>0</v>
      </c>
      <c r="AB270" s="141">
        <f t="shared" si="50"/>
        <v>0</v>
      </c>
      <c r="AC270" s="140">
        <f t="shared" si="51"/>
        <v>0</v>
      </c>
      <c r="AD270" s="141">
        <f t="shared" si="52"/>
        <v>0</v>
      </c>
      <c r="AE270" s="140">
        <f t="shared" si="53"/>
        <v>0</v>
      </c>
      <c r="AF270" s="141" t="str">
        <f t="shared" si="54"/>
        <v/>
      </c>
    </row>
    <row r="271" spans="1:32" s="23" customFormat="1" x14ac:dyDescent="0.25">
      <c r="A271" s="46">
        <v>267</v>
      </c>
      <c r="B271" s="70"/>
      <c r="C271" s="108"/>
      <c r="D271" s="47" t="str">
        <f>IF(ISBLANK(C271),"",VLOOKUP(MONTH(C271),'Paramètres de choix'!$D$7:$E$18,2,0))</f>
        <v/>
      </c>
      <c r="E271" s="72"/>
      <c r="F271" s="116"/>
      <c r="G271" s="72"/>
      <c r="H271" s="73"/>
      <c r="I271" s="73" t="str">
        <f t="shared" si="44"/>
        <v/>
      </c>
      <c r="J271" s="74"/>
      <c r="K271" s="137"/>
      <c r="L271" s="75"/>
      <c r="M271" s="137"/>
      <c r="N271" s="113"/>
      <c r="O271" s="77"/>
      <c r="P271" s="78"/>
      <c r="Q271" s="79"/>
      <c r="R271" s="80"/>
      <c r="S271" s="167"/>
      <c r="T271" s="81"/>
      <c r="U271" s="134"/>
      <c r="V271" s="117"/>
      <c r="W271" s="140">
        <f t="shared" si="45"/>
        <v>0</v>
      </c>
      <c r="X271" s="145">
        <f t="shared" si="46"/>
        <v>0</v>
      </c>
      <c r="Y271" s="149">
        <f t="shared" si="47"/>
        <v>0</v>
      </c>
      <c r="Z271" s="141" t="str">
        <f t="shared" si="48"/>
        <v/>
      </c>
      <c r="AA271" s="140">
        <f t="shared" si="49"/>
        <v>0</v>
      </c>
      <c r="AB271" s="141">
        <f t="shared" si="50"/>
        <v>0</v>
      </c>
      <c r="AC271" s="140">
        <f t="shared" si="51"/>
        <v>0</v>
      </c>
      <c r="AD271" s="141">
        <f t="shared" si="52"/>
        <v>0</v>
      </c>
      <c r="AE271" s="140">
        <f t="shared" si="53"/>
        <v>0</v>
      </c>
      <c r="AF271" s="141" t="str">
        <f t="shared" si="54"/>
        <v/>
      </c>
    </row>
    <row r="272" spans="1:32" s="23" customFormat="1" x14ac:dyDescent="0.25">
      <c r="A272" s="46">
        <v>268</v>
      </c>
      <c r="B272" s="70"/>
      <c r="C272" s="108"/>
      <c r="D272" s="47" t="str">
        <f>IF(ISBLANK(C272),"",VLOOKUP(MONTH(C272),'Paramètres de choix'!$D$7:$E$18,2,0))</f>
        <v/>
      </c>
      <c r="E272" s="72"/>
      <c r="F272" s="116"/>
      <c r="G272" s="72"/>
      <c r="H272" s="73"/>
      <c r="I272" s="73" t="str">
        <f t="shared" si="44"/>
        <v/>
      </c>
      <c r="J272" s="74"/>
      <c r="K272" s="137"/>
      <c r="L272" s="75"/>
      <c r="M272" s="137"/>
      <c r="N272" s="113"/>
      <c r="O272" s="77"/>
      <c r="P272" s="78"/>
      <c r="Q272" s="79"/>
      <c r="R272" s="80"/>
      <c r="S272" s="167"/>
      <c r="T272" s="81"/>
      <c r="U272" s="134"/>
      <c r="V272" s="117"/>
      <c r="W272" s="140">
        <f t="shared" si="45"/>
        <v>0</v>
      </c>
      <c r="X272" s="145">
        <f t="shared" si="46"/>
        <v>0</v>
      </c>
      <c r="Y272" s="149">
        <f t="shared" si="47"/>
        <v>0</v>
      </c>
      <c r="Z272" s="141" t="str">
        <f t="shared" si="48"/>
        <v/>
      </c>
      <c r="AA272" s="140">
        <f t="shared" si="49"/>
        <v>0</v>
      </c>
      <c r="AB272" s="141">
        <f t="shared" si="50"/>
        <v>0</v>
      </c>
      <c r="AC272" s="140">
        <f t="shared" si="51"/>
        <v>0</v>
      </c>
      <c r="AD272" s="141">
        <f t="shared" si="52"/>
        <v>0</v>
      </c>
      <c r="AE272" s="140">
        <f t="shared" si="53"/>
        <v>0</v>
      </c>
      <c r="AF272" s="141" t="str">
        <f t="shared" si="54"/>
        <v/>
      </c>
    </row>
    <row r="273" spans="1:32" s="23" customFormat="1" x14ac:dyDescent="0.25">
      <c r="A273" s="46">
        <v>269</v>
      </c>
      <c r="B273" s="70"/>
      <c r="C273" s="108"/>
      <c r="D273" s="47" t="str">
        <f>IF(ISBLANK(C273),"",VLOOKUP(MONTH(C273),'Paramètres de choix'!$D$7:$E$18,2,0))</f>
        <v/>
      </c>
      <c r="E273" s="72"/>
      <c r="F273" s="116"/>
      <c r="G273" s="72"/>
      <c r="H273" s="73"/>
      <c r="I273" s="73" t="str">
        <f t="shared" si="44"/>
        <v/>
      </c>
      <c r="J273" s="74"/>
      <c r="K273" s="137"/>
      <c r="L273" s="75"/>
      <c r="M273" s="137"/>
      <c r="N273" s="113"/>
      <c r="O273" s="77"/>
      <c r="P273" s="78"/>
      <c r="Q273" s="79"/>
      <c r="R273" s="80"/>
      <c r="S273" s="167"/>
      <c r="T273" s="81"/>
      <c r="U273" s="134"/>
      <c r="V273" s="117"/>
      <c r="W273" s="140">
        <f t="shared" si="45"/>
        <v>0</v>
      </c>
      <c r="X273" s="145">
        <f t="shared" si="46"/>
        <v>0</v>
      </c>
      <c r="Y273" s="149">
        <f t="shared" si="47"/>
        <v>0</v>
      </c>
      <c r="Z273" s="141" t="str">
        <f t="shared" si="48"/>
        <v/>
      </c>
      <c r="AA273" s="140">
        <f t="shared" si="49"/>
        <v>0</v>
      </c>
      <c r="AB273" s="141">
        <f t="shared" si="50"/>
        <v>0</v>
      </c>
      <c r="AC273" s="140">
        <f t="shared" si="51"/>
        <v>0</v>
      </c>
      <c r="AD273" s="141">
        <f t="shared" si="52"/>
        <v>0</v>
      </c>
      <c r="AE273" s="140">
        <f t="shared" si="53"/>
        <v>0</v>
      </c>
      <c r="AF273" s="141" t="str">
        <f t="shared" si="54"/>
        <v/>
      </c>
    </row>
    <row r="274" spans="1:32" s="23" customFormat="1" x14ac:dyDescent="0.25">
      <c r="A274" s="46">
        <v>270</v>
      </c>
      <c r="B274" s="70"/>
      <c r="C274" s="108"/>
      <c r="D274" s="47" t="str">
        <f>IF(ISBLANK(C274),"",VLOOKUP(MONTH(C274),'Paramètres de choix'!$D$7:$E$18,2,0))</f>
        <v/>
      </c>
      <c r="E274" s="72"/>
      <c r="F274" s="116"/>
      <c r="G274" s="72"/>
      <c r="H274" s="73"/>
      <c r="I274" s="73" t="str">
        <f t="shared" si="44"/>
        <v/>
      </c>
      <c r="J274" s="74"/>
      <c r="K274" s="137"/>
      <c r="L274" s="75"/>
      <c r="M274" s="137"/>
      <c r="N274" s="113"/>
      <c r="O274" s="77"/>
      <c r="P274" s="78"/>
      <c r="Q274" s="79"/>
      <c r="R274" s="80"/>
      <c r="S274" s="167"/>
      <c r="T274" s="81"/>
      <c r="U274" s="134"/>
      <c r="V274" s="117"/>
      <c r="W274" s="140">
        <f t="shared" si="45"/>
        <v>0</v>
      </c>
      <c r="X274" s="145">
        <f t="shared" si="46"/>
        <v>0</v>
      </c>
      <c r="Y274" s="149">
        <f t="shared" si="47"/>
        <v>0</v>
      </c>
      <c r="Z274" s="141" t="str">
        <f t="shared" si="48"/>
        <v/>
      </c>
      <c r="AA274" s="140">
        <f t="shared" si="49"/>
        <v>0</v>
      </c>
      <c r="AB274" s="141">
        <f t="shared" si="50"/>
        <v>0</v>
      </c>
      <c r="AC274" s="140">
        <f t="shared" si="51"/>
        <v>0</v>
      </c>
      <c r="AD274" s="141">
        <f t="shared" si="52"/>
        <v>0</v>
      </c>
      <c r="AE274" s="140">
        <f t="shared" si="53"/>
        <v>0</v>
      </c>
      <c r="AF274" s="141" t="str">
        <f t="shared" si="54"/>
        <v/>
      </c>
    </row>
  </sheetData>
  <sheetProtection algorithmName="SHA-512" hashValue="BAdDKwK8Shlk8PAQcHWIs6TzscPRah/XaxfVrJM4a2Qm2/0fHB+c2VkT2h6p/cTHxmkK6J2oXPcAEu2QD0qqCw==" saltValue="VrXkeeFmZY37mYXKPTveHQ==" spinCount="100000" sheet="1" objects="1" scenarios="1"/>
  <mergeCells count="8">
    <mergeCell ref="A3:H3"/>
    <mergeCell ref="W3:Z3"/>
    <mergeCell ref="AA3:AB3"/>
    <mergeCell ref="AC3:AD3"/>
    <mergeCell ref="AE3:AF3"/>
    <mergeCell ref="J3:O3"/>
    <mergeCell ref="P3:S3"/>
    <mergeCell ref="T3:U3"/>
  </mergeCells>
  <dataValidations count="3">
    <dataValidation operator="equal" allowBlank="1" showInputMessage="1" showErrorMessage="1" sqref="E4 K5:K274 M5:M274 I1:I1048576 A1:A1048576" xr:uid="{00000000-0002-0000-0100-000000000000}"/>
    <dataValidation type="list" operator="equal" allowBlank="1" showInputMessage="1" showErrorMessage="1" sqref="R28" xr:uid="{00000000-0002-0000-0100-000001000000}">
      <formula1>#N/A</formula1>
      <formula2>0</formula2>
    </dataValidation>
    <dataValidation type="date" allowBlank="1" showInputMessage="1" showErrorMessage="1" sqref="C5:C65535" xr:uid="{00000000-0002-0000-0100-000002000000}">
      <formula1>1</formula1>
      <formula2>73051</formula2>
    </dataValidation>
  </dataValidations>
  <pageMargins left="0.70833333333333337" right="0.70833333333333337" top="0.31527777777777777" bottom="0.31527777777777777" header="0.31527777777777777" footer="0.31527777777777777"/>
  <pageSetup paperSize="77" scale="39" firstPageNumber="0" orientation="landscape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InputMessage="1" showErrorMessage="1" xr:uid="{00000000-0002-0000-0100-000003000000}">
          <x14:formula1>
            <xm:f>'Paramètres de choix'!$B$7:$B$25</xm:f>
          </x14:formula1>
          <x14:formula2>
            <xm:f>0</xm:f>
          </x14:formula2>
          <xm:sqref>E5:E28</xm:sqref>
        </x14:dataValidation>
        <x14:dataValidation type="list" operator="equal" allowBlank="1" showInputMessage="1" showErrorMessage="1" xr:uid="{00000000-0002-0000-0100-000004000000}">
          <x14:formula1>
            <xm:f>'Paramètres de choix'!$E$7:$E$18</xm:f>
          </x14:formula1>
          <x14:formula2>
            <xm:f>0</xm:f>
          </x14:formula2>
          <xm:sqref>O5:O28 R5:R27</xm:sqref>
        </x14:dataValidation>
        <x14:dataValidation type="list" operator="equal" allowBlank="1" showInputMessage="1" showErrorMessage="1" xr:uid="{00000000-0002-0000-0100-000005000000}">
          <x14:formula1>
            <xm:f>'Paramètres de choix'!$C$7:$C$20</xm:f>
          </x14:formula1>
          <x14:formula2>
            <xm:f>0</xm:f>
          </x14:formula2>
          <xm:sqref>H39 H5:H37</xm:sqref>
        </x14:dataValidation>
        <x14:dataValidation type="list" operator="equal" allowBlank="1" showInputMessage="1" showErrorMessage="1" xr:uid="{00000000-0002-0000-0100-000006000000}">
          <x14:formula1>
            <xm:f>'Paramètres de choix'!$A$7:$A$18</xm:f>
          </x14:formula1>
          <xm:sqref>B5:B274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1"/>
  <sheetViews>
    <sheetView showGridLines="0" zoomScaleNormal="100" workbookViewId="0">
      <selection activeCell="D17" sqref="D17:E17"/>
    </sheetView>
  </sheetViews>
  <sheetFormatPr baseColWidth="10" defaultColWidth="10.85546875" defaultRowHeight="15" x14ac:dyDescent="0.25"/>
  <cols>
    <col min="1" max="1" width="31.140625" style="2" customWidth="1"/>
    <col min="2" max="15" width="11.5703125" style="2" customWidth="1"/>
    <col min="16" max="16" width="26.7109375" style="2" customWidth="1"/>
    <col min="17" max="18" width="17" style="2" customWidth="1"/>
    <col min="19" max="19" width="3.7109375" style="2" customWidth="1"/>
    <col min="20" max="16384" width="10.85546875" style="2"/>
  </cols>
  <sheetData>
    <row r="1" spans="1:15" ht="23.25" x14ac:dyDescent="0.25">
      <c r="A1" s="48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25" customHeight="1" x14ac:dyDescent="0.3">
      <c r="A2" s="175" t="s">
        <v>66</v>
      </c>
    </row>
    <row r="3" spans="1:15" ht="20.25" customHeight="1" x14ac:dyDescent="0.3">
      <c r="A3" s="61"/>
    </row>
    <row r="4" spans="1:15" ht="22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27" customHeight="1" thickBot="1" x14ac:dyDescent="0.3">
      <c r="A5" s="223" t="s">
        <v>103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5"/>
      <c r="O5" s="63"/>
    </row>
    <row r="6" spans="1:15" ht="21" customHeight="1" x14ac:dyDescent="0.25">
      <c r="A6" s="123" t="s">
        <v>24</v>
      </c>
      <c r="B6" s="55" t="s">
        <v>21</v>
      </c>
      <c r="C6" s="55" t="s">
        <v>31</v>
      </c>
      <c r="D6" s="55" t="s">
        <v>32</v>
      </c>
      <c r="E6" s="55" t="s">
        <v>33</v>
      </c>
      <c r="F6" s="55" t="s">
        <v>34</v>
      </c>
      <c r="G6" s="55" t="s">
        <v>35</v>
      </c>
      <c r="H6" s="55" t="s">
        <v>36</v>
      </c>
      <c r="I6" s="55" t="s">
        <v>37</v>
      </c>
      <c r="J6" s="55" t="s">
        <v>38</v>
      </c>
      <c r="K6" s="55" t="s">
        <v>39</v>
      </c>
      <c r="L6" s="55" t="s">
        <v>22</v>
      </c>
      <c r="M6" s="55" t="s">
        <v>20</v>
      </c>
      <c r="N6" s="153" t="s">
        <v>29</v>
      </c>
      <c r="O6" s="50"/>
    </row>
    <row r="7" spans="1:15" ht="21" customHeight="1" x14ac:dyDescent="0.25">
      <c r="A7" s="150" t="s">
        <v>76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4"/>
      <c r="O7" s="64"/>
    </row>
    <row r="8" spans="1:15" ht="21" customHeight="1" x14ac:dyDescent="0.25">
      <c r="A8" s="151" t="s">
        <v>81</v>
      </c>
      <c r="B8" s="159" t="str">
        <f>IF(SUMIFS('Suivi activité'!$W$5:$W$274,'Suivi activité'!$Z$5:$Z$274,B$6)=0,"",SUMIFS('Suivi activité'!$W$5:$W$274,'Suivi activité'!$Z$5:$Z$274,B$6))</f>
        <v/>
      </c>
      <c r="C8" s="159">
        <f>IF(SUMIFS('Suivi activité'!$W$5:$W$274,'Suivi activité'!$Z$5:$Z$274,C$6)=0,"",SUMIFS('Suivi activité'!$W$5:$W$274,'Suivi activité'!$Z$5:$Z$274,C$6))</f>
        <v>500</v>
      </c>
      <c r="D8" s="159" t="str">
        <f>IF(SUMIFS('Suivi activité'!$W$5:$W$274,'Suivi activité'!$Z$5:$Z$274,D$6)=0,"",SUMIFS('Suivi activité'!$W$5:$W$274,'Suivi activité'!$Z$5:$Z$274,D$6))</f>
        <v/>
      </c>
      <c r="E8" s="159" t="str">
        <f>IF(SUMIFS('Suivi activité'!$W$5:$W$274,'Suivi activité'!$Z$5:$Z$274,E$6)=0,"",SUMIFS('Suivi activité'!$W$5:$W$274,'Suivi activité'!$Z$5:$Z$274,E$6))</f>
        <v/>
      </c>
      <c r="F8" s="159">
        <f>IF(SUMIFS('Suivi activité'!$W$5:$W$274,'Suivi activité'!$Z$5:$Z$274,F$6)=0,"",SUMIFS('Suivi activité'!$W$5:$W$274,'Suivi activité'!$Z$5:$Z$274,F$6))</f>
        <v>1000</v>
      </c>
      <c r="G8" s="159" t="str">
        <f>IF(SUMIFS('Suivi activité'!$W$5:$W$274,'Suivi activité'!$Z$5:$Z$274,G$6)=0,"",SUMIFS('Suivi activité'!$W$5:$W$274,'Suivi activité'!$Z$5:$Z$274,G$6))</f>
        <v/>
      </c>
      <c r="H8" s="159" t="str">
        <f>IF(SUMIFS('Suivi activité'!$W$5:$W$274,'Suivi activité'!$Z$5:$Z$274,H$6)=0,"",SUMIFS('Suivi activité'!$W$5:$W$274,'Suivi activité'!$Z$5:$Z$274,H$6))</f>
        <v/>
      </c>
      <c r="I8" s="159">
        <f>IF(SUMIFS('Suivi activité'!$W$5:$W$274,'Suivi activité'!$Z$5:$Z$274,I$6)=0,"",SUMIFS('Suivi activité'!$W$5:$W$274,'Suivi activité'!$Z$5:$Z$274,I$6))</f>
        <v>4500</v>
      </c>
      <c r="J8" s="159" t="str">
        <f>IF(SUMIFS('Suivi activité'!$W$5:$W$274,'Suivi activité'!$Z$5:$Z$274,J$6)=0,"",SUMIFS('Suivi activité'!$W$5:$W$274,'Suivi activité'!$Z$5:$Z$274,J$6))</f>
        <v/>
      </c>
      <c r="K8" s="159" t="str">
        <f>IF(SUMIFS('Suivi activité'!$W$5:$W$274,'Suivi activité'!$Z$5:$Z$274,K$6)=0,"",SUMIFS('Suivi activité'!$W$5:$W$274,'Suivi activité'!$Z$5:$Z$274,K$6))</f>
        <v/>
      </c>
      <c r="L8" s="159" t="str">
        <f>IF(SUMIFS('Suivi activité'!$W$5:$W$274,'Suivi activité'!$Z$5:$Z$274,L$6)=0,"",SUMIFS('Suivi activité'!$W$5:$W$274,'Suivi activité'!$Z$5:$Z$274,L$6))</f>
        <v/>
      </c>
      <c r="M8" s="159" t="str">
        <f>IF(SUMIFS('Suivi activité'!$W$5:$W$274,'Suivi activité'!$Z$5:$Z$274,M$6)=0,"",SUMIFS('Suivi activité'!$W$5:$W$274,'Suivi activité'!$Z$5:$Z$274,M$6))</f>
        <v/>
      </c>
      <c r="N8" s="160">
        <f>SUM(B8:M8)</f>
        <v>6000</v>
      </c>
      <c r="O8" s="64"/>
    </row>
    <row r="9" spans="1:15" ht="21" customHeight="1" x14ac:dyDescent="0.25">
      <c r="A9" s="157" t="s">
        <v>83</v>
      </c>
      <c r="B9" s="161" t="str">
        <f>IF(SUMIFS('Suivi activité'!$Y$5:$Y$274,'Suivi activité'!$Z$5:$Z$274,B$6)=0,"",SUMIFS('Suivi activité'!$Y$5:$Y$274,'Suivi activité'!$Z$5:$Z$274,B$6))</f>
        <v/>
      </c>
      <c r="C9" s="161">
        <f>IF(SUMIFS('Suivi activité'!$Y$5:$Y$274,'Suivi activité'!$Z$5:$Z$274,C$6)=0,"",SUMIFS('Suivi activité'!$Y$5:$Y$274,'Suivi activité'!$Z$5:$Z$274,C$6))</f>
        <v>250</v>
      </c>
      <c r="D9" s="161" t="str">
        <f>IF(SUMIFS('Suivi activité'!$Y$5:$Y$274,'Suivi activité'!$Z$5:$Z$274,D$6)=0,"",SUMIFS('Suivi activité'!$Y$5:$Y$274,'Suivi activité'!$Z$5:$Z$274,D$6))</f>
        <v/>
      </c>
      <c r="E9" s="161" t="str">
        <f>IF(SUMIFS('Suivi activité'!$Y$5:$Y$274,'Suivi activité'!$Z$5:$Z$274,E$6)=0,"",SUMIFS('Suivi activité'!$Y$5:$Y$274,'Suivi activité'!$Z$5:$Z$274,E$6))</f>
        <v/>
      </c>
      <c r="F9" s="161">
        <f>IF(SUMIFS('Suivi activité'!$Y$5:$Y$274,'Suivi activité'!$Z$5:$Z$274,F$6)=0,"",SUMIFS('Suivi activité'!$Y$5:$Y$274,'Suivi activité'!$Z$5:$Z$274,F$6))</f>
        <v>750</v>
      </c>
      <c r="G9" s="161" t="str">
        <f>IF(SUMIFS('Suivi activité'!$Y$5:$Y$274,'Suivi activité'!$Z$5:$Z$274,G$6)=0,"",SUMIFS('Suivi activité'!$Y$5:$Y$274,'Suivi activité'!$Z$5:$Z$274,G$6))</f>
        <v/>
      </c>
      <c r="H9" s="161" t="str">
        <f>IF(SUMIFS('Suivi activité'!$Y$5:$Y$274,'Suivi activité'!$Z$5:$Z$274,H$6)=0,"",SUMIFS('Suivi activité'!$Y$5:$Y$274,'Suivi activité'!$Z$5:$Z$274,H$6))</f>
        <v/>
      </c>
      <c r="I9" s="161">
        <f>IF(SUMIFS('Suivi activité'!$Y$5:$Y$274,'Suivi activité'!$Z$5:$Z$274,I$6)=0,"",SUMIFS('Suivi activité'!$Y$5:$Y$274,'Suivi activité'!$Z$5:$Z$274,I$6))</f>
        <v>3375</v>
      </c>
      <c r="J9" s="161" t="str">
        <f>IF(SUMIFS('Suivi activité'!$Y$5:$Y$274,'Suivi activité'!$Z$5:$Z$274,J$6)=0,"",SUMIFS('Suivi activité'!$Y$5:$Y$274,'Suivi activité'!$Z$5:$Z$274,J$6))</f>
        <v/>
      </c>
      <c r="K9" s="161" t="str">
        <f>IF(SUMIFS('Suivi activité'!$Y$5:$Y$274,'Suivi activité'!$Z$5:$Z$274,K$6)=0,"",SUMIFS('Suivi activité'!$Y$5:$Y$274,'Suivi activité'!$Z$5:$Z$274,K$6))</f>
        <v/>
      </c>
      <c r="L9" s="161" t="str">
        <f>IF(SUMIFS('Suivi activité'!$Y$5:$Y$274,'Suivi activité'!$Z$5:$Z$274,L$6)=0,"",SUMIFS('Suivi activité'!$Y$5:$Y$274,'Suivi activité'!$Z$5:$Z$274,L$6))</f>
        <v/>
      </c>
      <c r="M9" s="161" t="str">
        <f>IF(SUMIFS('Suivi activité'!$Y$5:$Y$274,'Suivi activité'!$Z$5:$Z$274,M$6)=0,"",SUMIFS('Suivi activité'!$Y$5:$Y$274,'Suivi activité'!$Z$5:$Z$274,M$6))</f>
        <v/>
      </c>
      <c r="N9" s="162">
        <f>SUM(B9:M9)</f>
        <v>4375</v>
      </c>
      <c r="O9" s="64"/>
    </row>
    <row r="10" spans="1:15" ht="21" customHeight="1" x14ac:dyDescent="0.25">
      <c r="A10" s="150" t="s">
        <v>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  <c r="O10" s="64"/>
    </row>
    <row r="11" spans="1:15" ht="21" customHeight="1" x14ac:dyDescent="0.25">
      <c r="A11" s="157" t="s">
        <v>89</v>
      </c>
      <c r="B11" s="161" t="str">
        <f>IF(SUMIFS('Suivi activité'!$AA$5:$AA$274,'Suivi activité'!$AB$5:$AB$274,B$6)=0,"",SUMIFS('Suivi activité'!$AA$5:$AA$274,'Suivi activité'!$AB$5:$AB$274,B$6))</f>
        <v/>
      </c>
      <c r="C11" s="161" t="str">
        <f>IF(SUMIFS('Suivi activité'!$AA$5:$AA$274,'Suivi activité'!$AB$5:$AB$274,C$6)=0,"",SUMIFS('Suivi activité'!$AA$5:$AA$274,'Suivi activité'!$AB$5:$AB$274,C$6))</f>
        <v/>
      </c>
      <c r="D11" s="161" t="str">
        <f>IF(SUMIFS('Suivi activité'!$AA$5:$AA$274,'Suivi activité'!$AB$5:$AB$274,D$6)=0,"",SUMIFS('Suivi activité'!$AA$5:$AA$274,'Suivi activité'!$AB$5:$AB$274,D$6))</f>
        <v/>
      </c>
      <c r="E11" s="161" t="str">
        <f>IF(SUMIFS('Suivi activité'!$AA$5:$AA$274,'Suivi activité'!$AB$5:$AB$274,E$6)=0,"",SUMIFS('Suivi activité'!$AA$5:$AA$274,'Suivi activité'!$AB$5:$AB$274,E$6))</f>
        <v/>
      </c>
      <c r="F11" s="161">
        <f>IF(SUMIFS('Suivi activité'!$AA$5:$AA$274,'Suivi activité'!$AB$5:$AB$274,F$6)=0,"",SUMIFS('Suivi activité'!$AA$5:$AA$274,'Suivi activité'!$AB$5:$AB$274,F$6))</f>
        <v>2178</v>
      </c>
      <c r="G11" s="161">
        <f>IF(SUMIFS('Suivi activité'!$AA$5:$AA$274,'Suivi activité'!$AB$5:$AB$274,G$6)=0,"",SUMIFS('Suivi activité'!$AA$5:$AA$274,'Suivi activité'!$AB$5:$AB$274,G$6))</f>
        <v>4500</v>
      </c>
      <c r="H11" s="161">
        <f>IF(SUMIFS('Suivi activité'!$AA$5:$AA$274,'Suivi activité'!$AB$5:$AB$274,H$6)=0,"",SUMIFS('Suivi activité'!$AA$5:$AA$274,'Suivi activité'!$AB$5:$AB$274,H$6))</f>
        <v>6500</v>
      </c>
      <c r="I11" s="161" t="str">
        <f>IF(SUMIFS('Suivi activité'!$AA$5:$AA$274,'Suivi activité'!$AB$5:$AB$274,I$6)=0,"",SUMIFS('Suivi activité'!$AA$5:$AA$274,'Suivi activité'!$AB$5:$AB$274,I$6))</f>
        <v/>
      </c>
      <c r="J11" s="161" t="str">
        <f>IF(SUMIFS('Suivi activité'!$AA$5:$AA$274,'Suivi activité'!$AB$5:$AB$274,J$6)=0,"",SUMIFS('Suivi activité'!$AA$5:$AA$274,'Suivi activité'!$AB$5:$AB$274,J$6))</f>
        <v/>
      </c>
      <c r="K11" s="161" t="str">
        <f>IF(SUMIFS('Suivi activité'!$AA$5:$AA$274,'Suivi activité'!$AB$5:$AB$274,K$6)=0,"",SUMIFS('Suivi activité'!$AA$5:$AA$274,'Suivi activité'!$AB$5:$AB$274,K$6))</f>
        <v/>
      </c>
      <c r="L11" s="161" t="str">
        <f>IF(SUMIFS('Suivi activité'!$AA$5:$AA$274,'Suivi activité'!$AB$5:$AB$274,L$6)=0,"",SUMIFS('Suivi activité'!$AA$5:$AA$274,'Suivi activité'!$AB$5:$AB$274,L$6))</f>
        <v/>
      </c>
      <c r="M11" s="161">
        <f>IF(SUMIFS('Suivi activité'!$AA$5:$AA$274,'Suivi activité'!$AB$5:$AB$274,M$6)=0,"",SUMIFS('Suivi activité'!$AA$5:$AA$274,'Suivi activité'!$AB$5:$AB$274,M$6))</f>
        <v>4500</v>
      </c>
      <c r="N11" s="162">
        <f>SUM(B11:M11)</f>
        <v>17678</v>
      </c>
      <c r="O11" s="64"/>
    </row>
    <row r="12" spans="1:15" ht="21" customHeight="1" x14ac:dyDescent="0.25">
      <c r="A12" s="150" t="s">
        <v>90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64"/>
    </row>
    <row r="13" spans="1:15" ht="21" customHeight="1" x14ac:dyDescent="0.25">
      <c r="A13" s="158" t="s">
        <v>91</v>
      </c>
      <c r="B13" s="165" t="str">
        <f>IF(SUMIFS('Suivi activité'!$AC$5:$AC$274,'Suivi activité'!$AD$5:$AD$274,B$6)=0,"",SUMIFS('Suivi activité'!$AC$5:$AC$274,'Suivi activité'!$AD$5:$AD$274,B$6))</f>
        <v/>
      </c>
      <c r="C13" s="165" t="str">
        <f>IF(SUMIFS('Suivi activité'!$AC$5:$AC$274,'Suivi activité'!$AD$5:$AD$274,C$6)=0,"",SUMIFS('Suivi activité'!$AC$5:$AC$274,'Suivi activité'!$AD$5:$AD$274,C$6))</f>
        <v/>
      </c>
      <c r="D13" s="165" t="str">
        <f>IF(SUMIFS('Suivi activité'!$AC$5:$AC$274,'Suivi activité'!$AD$5:$AD$274,D$6)=0,"",SUMIFS('Suivi activité'!$AC$5:$AC$274,'Suivi activité'!$AD$5:$AD$274,D$6))</f>
        <v/>
      </c>
      <c r="E13" s="165" t="str">
        <f>IF(SUMIFS('Suivi activité'!$AC$5:$AC$274,'Suivi activité'!$AD$5:$AD$274,E$6)=0,"",SUMIFS('Suivi activité'!$AC$5:$AC$274,'Suivi activité'!$AD$5:$AD$274,E$6))</f>
        <v/>
      </c>
      <c r="F13" s="165" t="str">
        <f>IF(SUMIFS('Suivi activité'!$AC$5:$AC$274,'Suivi activité'!$AD$5:$AD$274,F$6)=0,"",SUMIFS('Suivi activité'!$AC$5:$AC$274,'Suivi activité'!$AD$5:$AD$274,F$6))</f>
        <v/>
      </c>
      <c r="G13" s="165" t="str">
        <f>IF(SUMIFS('Suivi activité'!$AC$5:$AC$274,'Suivi activité'!$AD$5:$AD$274,G$6)=0,"",SUMIFS('Suivi activité'!$AC$5:$AC$274,'Suivi activité'!$AD$5:$AD$274,G$6))</f>
        <v/>
      </c>
      <c r="H13" s="165">
        <f>IF(SUMIFS('Suivi activité'!$AC$5:$AC$274,'Suivi activité'!$AD$5:$AD$274,H$6)=0,"",SUMIFS('Suivi activité'!$AC$5:$AC$274,'Suivi activité'!$AD$5:$AD$274,H$6))</f>
        <v>6500</v>
      </c>
      <c r="I13" s="165" t="str">
        <f>IF(SUMIFS('Suivi activité'!$AC$5:$AC$274,'Suivi activité'!$AD$5:$AD$274,I$6)=0,"",SUMIFS('Suivi activité'!$AC$5:$AC$274,'Suivi activité'!$AD$5:$AD$274,I$6))</f>
        <v/>
      </c>
      <c r="J13" s="165" t="str">
        <f>IF(SUMIFS('Suivi activité'!$AC$5:$AC$274,'Suivi activité'!$AD$5:$AD$274,J$6)=0,"",SUMIFS('Suivi activité'!$AC$5:$AC$274,'Suivi activité'!$AD$5:$AD$274,J$6))</f>
        <v/>
      </c>
      <c r="K13" s="165" t="str">
        <f>IF(SUMIFS('Suivi activité'!$AC$5:$AC$274,'Suivi activité'!$AD$5:$AD$274,K$6)=0,"",SUMIFS('Suivi activité'!$AC$5:$AC$274,'Suivi activité'!$AD$5:$AD$274,K$6))</f>
        <v/>
      </c>
      <c r="L13" s="165" t="str">
        <f>IF(SUMIFS('Suivi activité'!$AC$5:$AC$274,'Suivi activité'!$AD$5:$AD$274,L$6)=0,"",SUMIFS('Suivi activité'!$AC$5:$AC$274,'Suivi activité'!$AD$5:$AD$274,L$6))</f>
        <v/>
      </c>
      <c r="M13" s="165">
        <f>IF(SUMIFS('Suivi activité'!$AC$5:$AC$274,'Suivi activité'!$AD$5:$AD$274,M$6)=0,"",SUMIFS('Suivi activité'!$AC$5:$AC$274,'Suivi activité'!$AD$5:$AD$274,M$6))</f>
        <v>4500</v>
      </c>
      <c r="N13" s="166">
        <f>SUM(B13:M13)</f>
        <v>11000</v>
      </c>
      <c r="O13" s="64"/>
    </row>
    <row r="14" spans="1:15" ht="21" customHeight="1" x14ac:dyDescent="0.25">
      <c r="A14" s="150" t="s">
        <v>92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64"/>
    </row>
    <row r="15" spans="1:15" ht="21" customHeight="1" thickBot="1" x14ac:dyDescent="0.3">
      <c r="A15" s="169" t="s">
        <v>93</v>
      </c>
      <c r="B15" s="170" t="str">
        <f>IF(SUMIFS('Suivi activité'!$AE$5:$AE$274,'Suivi activité'!$AF$5:$AF$274,B$6)=0,"",SUMIFS('Suivi activité'!$AE$5:$AE$274,'Suivi activité'!$AF$5:$AF$274,B$6))</f>
        <v/>
      </c>
      <c r="C15" s="170" t="str">
        <f>IF(SUMIFS('Suivi activité'!$AE$5:$AE$274,'Suivi activité'!$AF$5:$AF$274,C$6)=0,"",SUMIFS('Suivi activité'!$AE$5:$AE$274,'Suivi activité'!$AF$5:$AF$274,C$6))</f>
        <v/>
      </c>
      <c r="D15" s="170" t="str">
        <f>IF(SUMIFS('Suivi activité'!$AE$5:$AE$274,'Suivi activité'!$AF$5:$AF$274,D$6)=0,"",SUMIFS('Suivi activité'!$AE$5:$AE$274,'Suivi activité'!$AF$5:$AF$274,D$6))</f>
        <v/>
      </c>
      <c r="E15" s="170">
        <f>IF(SUMIFS('Suivi activité'!$AE$5:$AE$274,'Suivi activité'!$AF$5:$AF$274,E$6)=0,"",SUMIFS('Suivi activité'!$AE$5:$AE$274,'Suivi activité'!$AF$5:$AF$274,E$6))</f>
        <v>10780</v>
      </c>
      <c r="F15" s="170" t="str">
        <f>IF(SUMIFS('Suivi activité'!$AE$5:$AE$274,'Suivi activité'!$AF$5:$AF$274,F$6)=0,"",SUMIFS('Suivi activité'!$AE$5:$AE$274,'Suivi activité'!$AF$5:$AF$274,F$6))</f>
        <v/>
      </c>
      <c r="G15" s="170" t="str">
        <f>IF(SUMIFS('Suivi activité'!$AE$5:$AE$274,'Suivi activité'!$AF$5:$AF$274,G$6)=0,"",SUMIFS('Suivi activité'!$AE$5:$AE$274,'Suivi activité'!$AF$5:$AF$274,G$6))</f>
        <v/>
      </c>
      <c r="H15" s="170" t="str">
        <f>IF(SUMIFS('Suivi activité'!$AE$5:$AE$274,'Suivi activité'!$AF$5:$AF$274,H$6)=0,"",SUMIFS('Suivi activité'!$AE$5:$AE$274,'Suivi activité'!$AF$5:$AF$274,H$6))</f>
        <v/>
      </c>
      <c r="I15" s="170" t="str">
        <f>IF(SUMIFS('Suivi activité'!$AE$5:$AE$274,'Suivi activité'!$AF$5:$AF$274,I$6)=0,"",SUMIFS('Suivi activité'!$AE$5:$AE$274,'Suivi activité'!$AF$5:$AF$274,I$6))</f>
        <v/>
      </c>
      <c r="J15" s="170" t="str">
        <f>IF(SUMIFS('Suivi activité'!$AE$5:$AE$274,'Suivi activité'!$AF$5:$AF$274,J$6)=0,"",SUMIFS('Suivi activité'!$AE$5:$AE$274,'Suivi activité'!$AF$5:$AF$274,J$6))</f>
        <v/>
      </c>
      <c r="K15" s="170" t="str">
        <f>IF(SUMIFS('Suivi activité'!$AE$5:$AE$274,'Suivi activité'!$AF$5:$AF$274,K$6)=0,"",SUMIFS('Suivi activité'!$AE$5:$AE$274,'Suivi activité'!$AF$5:$AF$274,K$6))</f>
        <v/>
      </c>
      <c r="L15" s="170" t="str">
        <f>IF(SUMIFS('Suivi activité'!$AE$5:$AE$274,'Suivi activité'!$AF$5:$AF$274,L$6)=0,"",SUMIFS('Suivi activité'!$AE$5:$AE$274,'Suivi activité'!$AF$5:$AF$274,L$6))</f>
        <v/>
      </c>
      <c r="M15" s="170" t="str">
        <f>IF(SUMIFS('Suivi activité'!$AE$5:$AE$274,'Suivi activité'!$AF$5:$AF$274,M$6)=0,"",SUMIFS('Suivi activité'!$AE$5:$AE$274,'Suivi activité'!$AF$5:$AF$274,M$6))</f>
        <v/>
      </c>
      <c r="N15" s="171">
        <f>SUM(B15:M15)</f>
        <v>10780</v>
      </c>
      <c r="O15" s="64"/>
    </row>
    <row r="17" spans="3:5" x14ac:dyDescent="0.25">
      <c r="C17" s="62" t="s">
        <v>99</v>
      </c>
      <c r="D17" s="226">
        <f>SUM(N9,N11)</f>
        <v>22053</v>
      </c>
      <c r="E17" s="227"/>
    </row>
    <row r="18" spans="3:5" ht="5.25" customHeight="1" x14ac:dyDescent="0.25"/>
    <row r="19" spans="3:5" x14ac:dyDescent="0.25">
      <c r="C19" s="62" t="s">
        <v>115</v>
      </c>
      <c r="D19" s="228">
        <f>'Objectifs commerciaux + suivi'!N5</f>
        <v>20000</v>
      </c>
      <c r="E19" s="229"/>
    </row>
    <row r="20" spans="3:5" ht="6" customHeight="1" x14ac:dyDescent="0.25"/>
    <row r="21" spans="3:5" ht="15.75" x14ac:dyDescent="0.25">
      <c r="C21" s="62" t="s">
        <v>102</v>
      </c>
      <c r="D21" s="230">
        <f>IF(ISERROR(D17/D19),"",D17/D19)</f>
        <v>1.1026499999999999</v>
      </c>
      <c r="E21" s="231"/>
    </row>
  </sheetData>
  <sheetProtection algorithmName="SHA-512" hashValue="24iAxq/j2Q4OjuFYlsOhjj1y9iReRk/nQWxIOmOOIbBNPEAbklasFlQ44ON3//PLscDyrEOkGd8W0uenvCOeUA==" saltValue="Gx5izE5mtVK2DLr3J2cqXw==" spinCount="100000" sheet="1" objects="1" scenarios="1"/>
  <mergeCells count="4">
    <mergeCell ref="A5:N5"/>
    <mergeCell ref="D17:E17"/>
    <mergeCell ref="D19:E19"/>
    <mergeCell ref="D21:E21"/>
  </mergeCells>
  <printOptions horizontalCentered="1"/>
  <pageMargins left="0.23622047244094491" right="0.23622047244094491" top="0.31496062992125984" bottom="0.31496062992125984" header="0.31496062992125984" footer="0.31496062992125984"/>
  <pageSetup paperSize="77" scale="74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showGridLines="0" zoomScaleNormal="100" workbookViewId="0"/>
  </sheetViews>
  <sheetFormatPr baseColWidth="10" defaultColWidth="10.85546875" defaultRowHeight="15" x14ac:dyDescent="0.25"/>
  <cols>
    <col min="1" max="1" width="23.7109375" style="2" customWidth="1"/>
    <col min="2" max="14" width="11.5703125" style="2" customWidth="1"/>
    <col min="15" max="15" width="14.85546875" style="2" customWidth="1"/>
    <col min="16" max="16" width="3.140625" style="2" customWidth="1"/>
    <col min="17" max="17" width="26.7109375" style="2" customWidth="1"/>
    <col min="18" max="19" width="17" style="2" customWidth="1"/>
    <col min="20" max="20" width="3.7109375" style="2" customWidth="1"/>
    <col min="21" max="16384" width="10.85546875" style="2"/>
  </cols>
  <sheetData>
    <row r="1" spans="1:16" ht="23.25" x14ac:dyDescent="0.25">
      <c r="A1" s="48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20.25" customHeight="1" x14ac:dyDescent="0.3">
      <c r="A2" s="175" t="s">
        <v>66</v>
      </c>
    </row>
    <row r="3" spans="1:16" ht="20.25" customHeight="1" x14ac:dyDescent="0.25"/>
    <row r="4" spans="1:16" ht="20.25" customHeight="1" x14ac:dyDescent="0.25"/>
    <row r="5" spans="1:16" s="5" customFormat="1" ht="25.5" customHeight="1" x14ac:dyDescent="0.25">
      <c r="A5" s="232" t="s">
        <v>72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</row>
    <row r="6" spans="1:16" s="3" customFormat="1" ht="20.25" customHeight="1" x14ac:dyDescent="0.25">
      <c r="A6" s="53" t="s">
        <v>65</v>
      </c>
      <c r="B6" s="55" t="s">
        <v>21</v>
      </c>
      <c r="C6" s="55" t="s">
        <v>31</v>
      </c>
      <c r="D6" s="55" t="s">
        <v>32</v>
      </c>
      <c r="E6" s="55" t="s">
        <v>33</v>
      </c>
      <c r="F6" s="55" t="s">
        <v>34</v>
      </c>
      <c r="G6" s="55" t="s">
        <v>35</v>
      </c>
      <c r="H6" s="55" t="s">
        <v>36</v>
      </c>
      <c r="I6" s="55" t="s">
        <v>37</v>
      </c>
      <c r="J6" s="55" t="s">
        <v>38</v>
      </c>
      <c r="K6" s="55" t="s">
        <v>39</v>
      </c>
      <c r="L6" s="55" t="s">
        <v>22</v>
      </c>
      <c r="M6" s="55" t="s">
        <v>20</v>
      </c>
      <c r="N6" s="55" t="s">
        <v>29</v>
      </c>
      <c r="O6" s="55" t="s">
        <v>23</v>
      </c>
      <c r="P6" s="1"/>
    </row>
    <row r="7" spans="1:16" ht="20.25" customHeight="1" x14ac:dyDescent="0.25">
      <c r="A7" s="49" t="str">
        <f>IF(ISBLANK('Paramètres de choix'!A7),"",'Paramètres de choix'!A7)</f>
        <v>Appel direct</v>
      </c>
      <c r="B7" s="56">
        <f>IF(SUMIFS('Suivi activité'!$I$5:$I$274,'Suivi activité'!$B$5:$B$274,'Analyse globale'!$A7,'Suivi activité'!$D$5:$D$274,'Analyse globale'!B$6)=0,"",SUMIFS('Suivi activité'!$I$5:$I$274,'Suivi activité'!$B$5:$B$274,'Analyse globale'!$A7,'Suivi activité'!$D$5:$D$274,'Analyse globale'!B$6))</f>
        <v>1</v>
      </c>
      <c r="C7" s="56" t="str">
        <f>IF(SUMIFS('Suivi activité'!$I$5:$I$274,'Suivi activité'!$B$5:$B$274,'Analyse globale'!$A7,'Suivi activité'!$D$5:$D$274,'Analyse globale'!C$6)=0,"",SUMIFS('Suivi activité'!$I$5:$I$274,'Suivi activité'!$B$5:$B$274,'Analyse globale'!$A7,'Suivi activité'!$D$5:$D$274,'Analyse globale'!C$6))</f>
        <v/>
      </c>
      <c r="D7" s="56" t="str">
        <f>IF(SUMIFS('Suivi activité'!$I$5:$I$274,'Suivi activité'!$B$5:$B$274,'Analyse globale'!$A7,'Suivi activité'!$D$5:$D$274,'Analyse globale'!D$6)=0,"",SUMIFS('Suivi activité'!$I$5:$I$274,'Suivi activité'!$B$5:$B$274,'Analyse globale'!$A7,'Suivi activité'!$D$5:$D$274,'Analyse globale'!D$6))</f>
        <v/>
      </c>
      <c r="E7" s="56" t="str">
        <f>IF(SUMIFS('Suivi activité'!$I$5:$I$274,'Suivi activité'!$B$5:$B$274,'Analyse globale'!$A7,'Suivi activité'!$D$5:$D$274,'Analyse globale'!E$6)=0,"",SUMIFS('Suivi activité'!$I$5:$I$274,'Suivi activité'!$B$5:$B$274,'Analyse globale'!$A7,'Suivi activité'!$D$5:$D$274,'Analyse globale'!E$6))</f>
        <v/>
      </c>
      <c r="F7" s="56" t="str">
        <f>IF(SUMIFS('Suivi activité'!$I$5:$I$274,'Suivi activité'!$B$5:$B$274,'Analyse globale'!$A7,'Suivi activité'!$D$5:$D$274,'Analyse globale'!F$6)=0,"",SUMIFS('Suivi activité'!$I$5:$I$274,'Suivi activité'!$B$5:$B$274,'Analyse globale'!$A7,'Suivi activité'!$D$5:$D$274,'Analyse globale'!F$6))</f>
        <v/>
      </c>
      <c r="G7" s="56" t="str">
        <f>IF(SUMIFS('Suivi activité'!$I$5:$I$274,'Suivi activité'!$B$5:$B$274,'Analyse globale'!$A7,'Suivi activité'!$D$5:$D$274,'Analyse globale'!G$6)=0,"",SUMIFS('Suivi activité'!$I$5:$I$274,'Suivi activité'!$B$5:$B$274,'Analyse globale'!$A7,'Suivi activité'!$D$5:$D$274,'Analyse globale'!G$6))</f>
        <v/>
      </c>
      <c r="H7" s="56" t="str">
        <f>IF(SUMIFS('Suivi activité'!$I$5:$I$274,'Suivi activité'!$B$5:$B$274,'Analyse globale'!$A7,'Suivi activité'!$D$5:$D$274,'Analyse globale'!H$6)=0,"",SUMIFS('Suivi activité'!$I$5:$I$274,'Suivi activité'!$B$5:$B$274,'Analyse globale'!$A7,'Suivi activité'!$D$5:$D$274,'Analyse globale'!H$6))</f>
        <v/>
      </c>
      <c r="I7" s="56" t="str">
        <f>IF(SUMIFS('Suivi activité'!$I$5:$I$274,'Suivi activité'!$B$5:$B$274,'Analyse globale'!$A7,'Suivi activité'!$D$5:$D$274,'Analyse globale'!I$6)=0,"",SUMIFS('Suivi activité'!$I$5:$I$274,'Suivi activité'!$B$5:$B$274,'Analyse globale'!$A7,'Suivi activité'!$D$5:$D$274,'Analyse globale'!I$6))</f>
        <v/>
      </c>
      <c r="J7" s="56" t="str">
        <f>IF(SUMIFS('Suivi activité'!$I$5:$I$274,'Suivi activité'!$B$5:$B$274,'Analyse globale'!$A7,'Suivi activité'!$D$5:$D$274,'Analyse globale'!J$6)=0,"",SUMIFS('Suivi activité'!$I$5:$I$274,'Suivi activité'!$B$5:$B$274,'Analyse globale'!$A7,'Suivi activité'!$D$5:$D$274,'Analyse globale'!J$6))</f>
        <v/>
      </c>
      <c r="K7" s="56" t="str">
        <f>IF(SUMIFS('Suivi activité'!$I$5:$I$274,'Suivi activité'!$B$5:$B$274,'Analyse globale'!$A7,'Suivi activité'!$D$5:$D$274,'Analyse globale'!K$6)=0,"",SUMIFS('Suivi activité'!$I$5:$I$274,'Suivi activité'!$B$5:$B$274,'Analyse globale'!$A7,'Suivi activité'!$D$5:$D$274,'Analyse globale'!K$6))</f>
        <v/>
      </c>
      <c r="L7" s="56" t="str">
        <f>IF(SUMIFS('Suivi activité'!$I$5:$I$274,'Suivi activité'!$B$5:$B$274,'Analyse globale'!$A7,'Suivi activité'!$D$5:$D$274,'Analyse globale'!L$6)=0,"",SUMIFS('Suivi activité'!$I$5:$I$274,'Suivi activité'!$B$5:$B$274,'Analyse globale'!$A7,'Suivi activité'!$D$5:$D$274,'Analyse globale'!L$6))</f>
        <v/>
      </c>
      <c r="M7" s="56" t="str">
        <f>IF(SUMIFS('Suivi activité'!$I$5:$I$274,'Suivi activité'!$B$5:$B$274,'Analyse globale'!$A7,'Suivi activité'!$D$5:$D$274,'Analyse globale'!M$6)=0,"",SUMIFS('Suivi activité'!$I$5:$I$274,'Suivi activité'!$B$5:$B$274,'Analyse globale'!$A7,'Suivi activité'!$D$5:$D$274,'Analyse globale'!M$6))</f>
        <v/>
      </c>
      <c r="N7" s="56">
        <f>SUM(B7:M7)</f>
        <v>1</v>
      </c>
      <c r="O7" s="58">
        <f t="shared" ref="O7:O17" si="0">N7/$N$19</f>
        <v>0.125</v>
      </c>
      <c r="P7" s="5"/>
    </row>
    <row r="8" spans="1:16" ht="20.25" customHeight="1" x14ac:dyDescent="0.25">
      <c r="A8" s="49" t="str">
        <f>IF(ISBLANK('Paramètres de choix'!A8),"",'Paramètres de choix'!A8)</f>
        <v>Contact e-mail direct</v>
      </c>
      <c r="B8" s="56" t="str">
        <f>IF(SUMIFS('Suivi activité'!$I$5:$I$274,'Suivi activité'!$B$5:$B$274,'Analyse globale'!$A8,'Suivi activité'!$D$5:$D$274,'Analyse globale'!B$6)=0,"",SUMIFS('Suivi activité'!$I$5:$I$274,'Suivi activité'!$B$5:$B$274,'Analyse globale'!$A8,'Suivi activité'!$D$5:$D$274,'Analyse globale'!B$6))</f>
        <v/>
      </c>
      <c r="C8" s="56">
        <f>IF(SUMIFS('Suivi activité'!$I$5:$I$274,'Suivi activité'!$B$5:$B$274,'Analyse globale'!$A8,'Suivi activité'!$D$5:$D$274,'Analyse globale'!C$6)=0,"",SUMIFS('Suivi activité'!$I$5:$I$274,'Suivi activité'!$B$5:$B$274,'Analyse globale'!$A8,'Suivi activité'!$D$5:$D$274,'Analyse globale'!C$6))</f>
        <v>1</v>
      </c>
      <c r="D8" s="56" t="str">
        <f>IF(SUMIFS('Suivi activité'!$I$5:$I$274,'Suivi activité'!$B$5:$B$274,'Analyse globale'!$A8,'Suivi activité'!$D$5:$D$274,'Analyse globale'!D$6)=0,"",SUMIFS('Suivi activité'!$I$5:$I$274,'Suivi activité'!$B$5:$B$274,'Analyse globale'!$A8,'Suivi activité'!$D$5:$D$274,'Analyse globale'!D$6))</f>
        <v/>
      </c>
      <c r="E8" s="56" t="str">
        <f>IF(SUMIFS('Suivi activité'!$I$5:$I$274,'Suivi activité'!$B$5:$B$274,'Analyse globale'!$A8,'Suivi activité'!$D$5:$D$274,'Analyse globale'!E$6)=0,"",SUMIFS('Suivi activité'!$I$5:$I$274,'Suivi activité'!$B$5:$B$274,'Analyse globale'!$A8,'Suivi activité'!$D$5:$D$274,'Analyse globale'!E$6))</f>
        <v/>
      </c>
      <c r="F8" s="56" t="str">
        <f>IF(SUMIFS('Suivi activité'!$I$5:$I$274,'Suivi activité'!$B$5:$B$274,'Analyse globale'!$A8,'Suivi activité'!$D$5:$D$274,'Analyse globale'!F$6)=0,"",SUMIFS('Suivi activité'!$I$5:$I$274,'Suivi activité'!$B$5:$B$274,'Analyse globale'!$A8,'Suivi activité'!$D$5:$D$274,'Analyse globale'!F$6))</f>
        <v/>
      </c>
      <c r="G8" s="56" t="str">
        <f>IF(SUMIFS('Suivi activité'!$I$5:$I$274,'Suivi activité'!$B$5:$B$274,'Analyse globale'!$A8,'Suivi activité'!$D$5:$D$274,'Analyse globale'!G$6)=0,"",SUMIFS('Suivi activité'!$I$5:$I$274,'Suivi activité'!$B$5:$B$274,'Analyse globale'!$A8,'Suivi activité'!$D$5:$D$274,'Analyse globale'!G$6))</f>
        <v/>
      </c>
      <c r="H8" s="56" t="str">
        <f>IF(SUMIFS('Suivi activité'!$I$5:$I$274,'Suivi activité'!$B$5:$B$274,'Analyse globale'!$A8,'Suivi activité'!$D$5:$D$274,'Analyse globale'!H$6)=0,"",SUMIFS('Suivi activité'!$I$5:$I$274,'Suivi activité'!$B$5:$B$274,'Analyse globale'!$A8,'Suivi activité'!$D$5:$D$274,'Analyse globale'!H$6))</f>
        <v/>
      </c>
      <c r="I8" s="56" t="str">
        <f>IF(SUMIFS('Suivi activité'!$I$5:$I$274,'Suivi activité'!$B$5:$B$274,'Analyse globale'!$A8,'Suivi activité'!$D$5:$D$274,'Analyse globale'!I$6)=0,"",SUMIFS('Suivi activité'!$I$5:$I$274,'Suivi activité'!$B$5:$B$274,'Analyse globale'!$A8,'Suivi activité'!$D$5:$D$274,'Analyse globale'!I$6))</f>
        <v/>
      </c>
      <c r="J8" s="56" t="str">
        <f>IF(SUMIFS('Suivi activité'!$I$5:$I$274,'Suivi activité'!$B$5:$B$274,'Analyse globale'!$A8,'Suivi activité'!$D$5:$D$274,'Analyse globale'!J$6)=0,"",SUMIFS('Suivi activité'!$I$5:$I$274,'Suivi activité'!$B$5:$B$274,'Analyse globale'!$A8,'Suivi activité'!$D$5:$D$274,'Analyse globale'!J$6))</f>
        <v/>
      </c>
      <c r="K8" s="56" t="str">
        <f>IF(SUMIFS('Suivi activité'!$I$5:$I$274,'Suivi activité'!$B$5:$B$274,'Analyse globale'!$A8,'Suivi activité'!$D$5:$D$274,'Analyse globale'!K$6)=0,"",SUMIFS('Suivi activité'!$I$5:$I$274,'Suivi activité'!$B$5:$B$274,'Analyse globale'!$A8,'Suivi activité'!$D$5:$D$274,'Analyse globale'!K$6))</f>
        <v/>
      </c>
      <c r="L8" s="56" t="str">
        <f>IF(SUMIFS('Suivi activité'!$I$5:$I$274,'Suivi activité'!$B$5:$B$274,'Analyse globale'!$A8,'Suivi activité'!$D$5:$D$274,'Analyse globale'!L$6)=0,"",SUMIFS('Suivi activité'!$I$5:$I$274,'Suivi activité'!$B$5:$B$274,'Analyse globale'!$A8,'Suivi activité'!$D$5:$D$274,'Analyse globale'!L$6))</f>
        <v/>
      </c>
      <c r="M8" s="56" t="str">
        <f>IF(SUMIFS('Suivi activité'!$I$5:$I$274,'Suivi activité'!$B$5:$B$274,'Analyse globale'!$A8,'Suivi activité'!$D$5:$D$274,'Analyse globale'!M$6)=0,"",SUMIFS('Suivi activité'!$I$5:$I$274,'Suivi activité'!$B$5:$B$274,'Analyse globale'!$A8,'Suivi activité'!$D$5:$D$274,'Analyse globale'!M$6))</f>
        <v/>
      </c>
      <c r="N8" s="56">
        <f t="shared" ref="N8:N18" si="1">SUM(B8:M8)</f>
        <v>1</v>
      </c>
      <c r="O8" s="58">
        <f t="shared" si="0"/>
        <v>0.125</v>
      </c>
      <c r="P8" s="5"/>
    </row>
    <row r="9" spans="1:16" ht="20.25" customHeight="1" x14ac:dyDescent="0.25">
      <c r="A9" s="49" t="str">
        <f>IF(ISBLANK('Paramètres de choix'!A9),"",'Paramètres de choix'!A9)</f>
        <v>Mailing</v>
      </c>
      <c r="B9" s="56" t="str">
        <f>IF(SUMIFS('Suivi activité'!$I$5:$I$274,'Suivi activité'!$B$5:$B$274,'Analyse globale'!$A9,'Suivi activité'!$D$5:$D$274,'Analyse globale'!B$6)=0,"",SUMIFS('Suivi activité'!$I$5:$I$274,'Suivi activité'!$B$5:$B$274,'Analyse globale'!$A9,'Suivi activité'!$D$5:$D$274,'Analyse globale'!B$6))</f>
        <v/>
      </c>
      <c r="C9" s="56" t="str">
        <f>IF(SUMIFS('Suivi activité'!$I$5:$I$274,'Suivi activité'!$B$5:$B$274,'Analyse globale'!$A9,'Suivi activité'!$D$5:$D$274,'Analyse globale'!C$6)=0,"",SUMIFS('Suivi activité'!$I$5:$I$274,'Suivi activité'!$B$5:$B$274,'Analyse globale'!$A9,'Suivi activité'!$D$5:$D$274,'Analyse globale'!C$6))</f>
        <v/>
      </c>
      <c r="D9" s="56" t="str">
        <f>IF(SUMIFS('Suivi activité'!$I$5:$I$274,'Suivi activité'!$B$5:$B$274,'Analyse globale'!$A9,'Suivi activité'!$D$5:$D$274,'Analyse globale'!D$6)=0,"",SUMIFS('Suivi activité'!$I$5:$I$274,'Suivi activité'!$B$5:$B$274,'Analyse globale'!$A9,'Suivi activité'!$D$5:$D$274,'Analyse globale'!D$6))</f>
        <v/>
      </c>
      <c r="E9" s="56" t="str">
        <f>IF(SUMIFS('Suivi activité'!$I$5:$I$274,'Suivi activité'!$B$5:$B$274,'Analyse globale'!$A9,'Suivi activité'!$D$5:$D$274,'Analyse globale'!E$6)=0,"",SUMIFS('Suivi activité'!$I$5:$I$274,'Suivi activité'!$B$5:$B$274,'Analyse globale'!$A9,'Suivi activité'!$D$5:$D$274,'Analyse globale'!E$6))</f>
        <v/>
      </c>
      <c r="F9" s="56" t="str">
        <f>IF(SUMIFS('Suivi activité'!$I$5:$I$274,'Suivi activité'!$B$5:$B$274,'Analyse globale'!$A9,'Suivi activité'!$D$5:$D$274,'Analyse globale'!F$6)=0,"",SUMIFS('Suivi activité'!$I$5:$I$274,'Suivi activité'!$B$5:$B$274,'Analyse globale'!$A9,'Suivi activité'!$D$5:$D$274,'Analyse globale'!F$6))</f>
        <v/>
      </c>
      <c r="G9" s="56" t="str">
        <f>IF(SUMIFS('Suivi activité'!$I$5:$I$274,'Suivi activité'!$B$5:$B$274,'Analyse globale'!$A9,'Suivi activité'!$D$5:$D$274,'Analyse globale'!G$6)=0,"",SUMIFS('Suivi activité'!$I$5:$I$274,'Suivi activité'!$B$5:$B$274,'Analyse globale'!$A9,'Suivi activité'!$D$5:$D$274,'Analyse globale'!G$6))</f>
        <v/>
      </c>
      <c r="H9" s="56" t="str">
        <f>IF(SUMIFS('Suivi activité'!$I$5:$I$274,'Suivi activité'!$B$5:$B$274,'Analyse globale'!$A9,'Suivi activité'!$D$5:$D$274,'Analyse globale'!H$6)=0,"",SUMIFS('Suivi activité'!$I$5:$I$274,'Suivi activité'!$B$5:$B$274,'Analyse globale'!$A9,'Suivi activité'!$D$5:$D$274,'Analyse globale'!H$6))</f>
        <v/>
      </c>
      <c r="I9" s="56" t="str">
        <f>IF(SUMIFS('Suivi activité'!$I$5:$I$274,'Suivi activité'!$B$5:$B$274,'Analyse globale'!$A9,'Suivi activité'!$D$5:$D$274,'Analyse globale'!I$6)=0,"",SUMIFS('Suivi activité'!$I$5:$I$274,'Suivi activité'!$B$5:$B$274,'Analyse globale'!$A9,'Suivi activité'!$D$5:$D$274,'Analyse globale'!I$6))</f>
        <v/>
      </c>
      <c r="J9" s="56" t="str">
        <f>IF(SUMIFS('Suivi activité'!$I$5:$I$274,'Suivi activité'!$B$5:$B$274,'Analyse globale'!$A9,'Suivi activité'!$D$5:$D$274,'Analyse globale'!J$6)=0,"",SUMIFS('Suivi activité'!$I$5:$I$274,'Suivi activité'!$B$5:$B$274,'Analyse globale'!$A9,'Suivi activité'!$D$5:$D$274,'Analyse globale'!J$6))</f>
        <v/>
      </c>
      <c r="K9" s="56" t="str">
        <f>IF(SUMIFS('Suivi activité'!$I$5:$I$274,'Suivi activité'!$B$5:$B$274,'Analyse globale'!$A9,'Suivi activité'!$D$5:$D$274,'Analyse globale'!K$6)=0,"",SUMIFS('Suivi activité'!$I$5:$I$274,'Suivi activité'!$B$5:$B$274,'Analyse globale'!$A9,'Suivi activité'!$D$5:$D$274,'Analyse globale'!K$6))</f>
        <v/>
      </c>
      <c r="L9" s="56" t="str">
        <f>IF(SUMIFS('Suivi activité'!$I$5:$I$274,'Suivi activité'!$B$5:$B$274,'Analyse globale'!$A9,'Suivi activité'!$D$5:$D$274,'Analyse globale'!L$6)=0,"",SUMIFS('Suivi activité'!$I$5:$I$274,'Suivi activité'!$B$5:$B$274,'Analyse globale'!$A9,'Suivi activité'!$D$5:$D$274,'Analyse globale'!L$6))</f>
        <v/>
      </c>
      <c r="M9" s="56" t="str">
        <f>IF(SUMIFS('Suivi activité'!$I$5:$I$274,'Suivi activité'!$B$5:$B$274,'Analyse globale'!$A9,'Suivi activité'!$D$5:$D$274,'Analyse globale'!M$6)=0,"",SUMIFS('Suivi activité'!$I$5:$I$274,'Suivi activité'!$B$5:$B$274,'Analyse globale'!$A9,'Suivi activité'!$D$5:$D$274,'Analyse globale'!M$6))</f>
        <v/>
      </c>
      <c r="N9" s="56">
        <f t="shared" si="1"/>
        <v>0</v>
      </c>
      <c r="O9" s="58">
        <f t="shared" si="0"/>
        <v>0</v>
      </c>
      <c r="P9" s="5"/>
    </row>
    <row r="10" spans="1:16" ht="20.25" customHeight="1" x14ac:dyDescent="0.25">
      <c r="A10" s="49" t="str">
        <f>IF(ISBLANK('Paramètres de choix'!A10),"",'Paramètres de choix'!A10)</f>
        <v>Parrainage</v>
      </c>
      <c r="B10" s="56" t="str">
        <f>IF(SUMIFS('Suivi activité'!$I$5:$I$274,'Suivi activité'!$B$5:$B$274,'Analyse globale'!$A10,'Suivi activité'!$D$5:$D$274,'Analyse globale'!B$6)=0,"",SUMIFS('Suivi activité'!$I$5:$I$274,'Suivi activité'!$B$5:$B$274,'Analyse globale'!$A10,'Suivi activité'!$D$5:$D$274,'Analyse globale'!B$6))</f>
        <v/>
      </c>
      <c r="C10" s="56" t="str">
        <f>IF(SUMIFS('Suivi activité'!$I$5:$I$274,'Suivi activité'!$B$5:$B$274,'Analyse globale'!$A10,'Suivi activité'!$D$5:$D$274,'Analyse globale'!C$6)=0,"",SUMIFS('Suivi activité'!$I$5:$I$274,'Suivi activité'!$B$5:$B$274,'Analyse globale'!$A10,'Suivi activité'!$D$5:$D$274,'Analyse globale'!C$6))</f>
        <v/>
      </c>
      <c r="D10" s="56">
        <f>IF(SUMIFS('Suivi activité'!$I$5:$I$274,'Suivi activité'!$B$5:$B$274,'Analyse globale'!$A10,'Suivi activité'!$D$5:$D$274,'Analyse globale'!D$6)=0,"",SUMIFS('Suivi activité'!$I$5:$I$274,'Suivi activité'!$B$5:$B$274,'Analyse globale'!$A10,'Suivi activité'!$D$5:$D$274,'Analyse globale'!D$6))</f>
        <v>1</v>
      </c>
      <c r="E10" s="56" t="str">
        <f>IF(SUMIFS('Suivi activité'!$I$5:$I$274,'Suivi activité'!$B$5:$B$274,'Analyse globale'!$A10,'Suivi activité'!$D$5:$D$274,'Analyse globale'!E$6)=0,"",SUMIFS('Suivi activité'!$I$5:$I$274,'Suivi activité'!$B$5:$B$274,'Analyse globale'!$A10,'Suivi activité'!$D$5:$D$274,'Analyse globale'!E$6))</f>
        <v/>
      </c>
      <c r="F10" s="56" t="str">
        <f>IF(SUMIFS('Suivi activité'!$I$5:$I$274,'Suivi activité'!$B$5:$B$274,'Analyse globale'!$A10,'Suivi activité'!$D$5:$D$274,'Analyse globale'!F$6)=0,"",SUMIFS('Suivi activité'!$I$5:$I$274,'Suivi activité'!$B$5:$B$274,'Analyse globale'!$A10,'Suivi activité'!$D$5:$D$274,'Analyse globale'!F$6))</f>
        <v/>
      </c>
      <c r="G10" s="56" t="str">
        <f>IF(SUMIFS('Suivi activité'!$I$5:$I$274,'Suivi activité'!$B$5:$B$274,'Analyse globale'!$A10,'Suivi activité'!$D$5:$D$274,'Analyse globale'!G$6)=0,"",SUMIFS('Suivi activité'!$I$5:$I$274,'Suivi activité'!$B$5:$B$274,'Analyse globale'!$A10,'Suivi activité'!$D$5:$D$274,'Analyse globale'!G$6))</f>
        <v/>
      </c>
      <c r="H10" s="56" t="str">
        <f>IF(SUMIFS('Suivi activité'!$I$5:$I$274,'Suivi activité'!$B$5:$B$274,'Analyse globale'!$A10,'Suivi activité'!$D$5:$D$274,'Analyse globale'!H$6)=0,"",SUMIFS('Suivi activité'!$I$5:$I$274,'Suivi activité'!$B$5:$B$274,'Analyse globale'!$A10,'Suivi activité'!$D$5:$D$274,'Analyse globale'!H$6))</f>
        <v/>
      </c>
      <c r="I10" s="56" t="str">
        <f>IF(SUMIFS('Suivi activité'!$I$5:$I$274,'Suivi activité'!$B$5:$B$274,'Analyse globale'!$A10,'Suivi activité'!$D$5:$D$274,'Analyse globale'!I$6)=0,"",SUMIFS('Suivi activité'!$I$5:$I$274,'Suivi activité'!$B$5:$B$274,'Analyse globale'!$A10,'Suivi activité'!$D$5:$D$274,'Analyse globale'!I$6))</f>
        <v/>
      </c>
      <c r="J10" s="56" t="str">
        <f>IF(SUMIFS('Suivi activité'!$I$5:$I$274,'Suivi activité'!$B$5:$B$274,'Analyse globale'!$A10,'Suivi activité'!$D$5:$D$274,'Analyse globale'!J$6)=0,"",SUMIFS('Suivi activité'!$I$5:$I$274,'Suivi activité'!$B$5:$B$274,'Analyse globale'!$A10,'Suivi activité'!$D$5:$D$274,'Analyse globale'!J$6))</f>
        <v/>
      </c>
      <c r="K10" s="56" t="str">
        <f>IF(SUMIFS('Suivi activité'!$I$5:$I$274,'Suivi activité'!$B$5:$B$274,'Analyse globale'!$A10,'Suivi activité'!$D$5:$D$274,'Analyse globale'!K$6)=0,"",SUMIFS('Suivi activité'!$I$5:$I$274,'Suivi activité'!$B$5:$B$274,'Analyse globale'!$A10,'Suivi activité'!$D$5:$D$274,'Analyse globale'!K$6))</f>
        <v/>
      </c>
      <c r="L10" s="56" t="str">
        <f>IF(SUMIFS('Suivi activité'!$I$5:$I$274,'Suivi activité'!$B$5:$B$274,'Analyse globale'!$A10,'Suivi activité'!$D$5:$D$274,'Analyse globale'!L$6)=0,"",SUMIFS('Suivi activité'!$I$5:$I$274,'Suivi activité'!$B$5:$B$274,'Analyse globale'!$A10,'Suivi activité'!$D$5:$D$274,'Analyse globale'!L$6))</f>
        <v/>
      </c>
      <c r="M10" s="56" t="str">
        <f>IF(SUMIFS('Suivi activité'!$I$5:$I$274,'Suivi activité'!$B$5:$B$274,'Analyse globale'!$A10,'Suivi activité'!$D$5:$D$274,'Analyse globale'!M$6)=0,"",SUMIFS('Suivi activité'!$I$5:$I$274,'Suivi activité'!$B$5:$B$274,'Analyse globale'!$A10,'Suivi activité'!$D$5:$D$274,'Analyse globale'!M$6))</f>
        <v/>
      </c>
      <c r="N10" s="56">
        <f t="shared" si="1"/>
        <v>1</v>
      </c>
      <c r="O10" s="58">
        <f t="shared" si="0"/>
        <v>0.125</v>
      </c>
      <c r="P10" s="5"/>
    </row>
    <row r="11" spans="1:16" ht="20.25" customHeight="1" x14ac:dyDescent="0.25">
      <c r="A11" s="49" t="str">
        <f>IF(ISBLANK('Paramètres de choix'!A11),"",'Paramètres de choix'!A11)</f>
        <v>Prospection directe</v>
      </c>
      <c r="B11" s="56" t="str">
        <f>IF(SUMIFS('Suivi activité'!$I$5:$I$274,'Suivi activité'!$B$5:$B$274,'Analyse globale'!$A11,'Suivi activité'!$D$5:$D$274,'Analyse globale'!B$6)=0,"",SUMIFS('Suivi activité'!$I$5:$I$274,'Suivi activité'!$B$5:$B$274,'Analyse globale'!$A11,'Suivi activité'!$D$5:$D$274,'Analyse globale'!B$6))</f>
        <v/>
      </c>
      <c r="C11" s="56" t="str">
        <f>IF(SUMIFS('Suivi activité'!$I$5:$I$274,'Suivi activité'!$B$5:$B$274,'Analyse globale'!$A11,'Suivi activité'!$D$5:$D$274,'Analyse globale'!C$6)=0,"",SUMIFS('Suivi activité'!$I$5:$I$274,'Suivi activité'!$B$5:$B$274,'Analyse globale'!$A11,'Suivi activité'!$D$5:$D$274,'Analyse globale'!C$6))</f>
        <v/>
      </c>
      <c r="D11" s="56" t="str">
        <f>IF(SUMIFS('Suivi activité'!$I$5:$I$274,'Suivi activité'!$B$5:$B$274,'Analyse globale'!$A11,'Suivi activité'!$D$5:$D$274,'Analyse globale'!D$6)=0,"",SUMIFS('Suivi activité'!$I$5:$I$274,'Suivi activité'!$B$5:$B$274,'Analyse globale'!$A11,'Suivi activité'!$D$5:$D$274,'Analyse globale'!D$6))</f>
        <v/>
      </c>
      <c r="E11" s="56" t="str">
        <f>IF(SUMIFS('Suivi activité'!$I$5:$I$274,'Suivi activité'!$B$5:$B$274,'Analyse globale'!$A11,'Suivi activité'!$D$5:$D$274,'Analyse globale'!E$6)=0,"",SUMIFS('Suivi activité'!$I$5:$I$274,'Suivi activité'!$B$5:$B$274,'Analyse globale'!$A11,'Suivi activité'!$D$5:$D$274,'Analyse globale'!E$6))</f>
        <v/>
      </c>
      <c r="F11" s="56" t="str">
        <f>IF(SUMIFS('Suivi activité'!$I$5:$I$274,'Suivi activité'!$B$5:$B$274,'Analyse globale'!$A11,'Suivi activité'!$D$5:$D$274,'Analyse globale'!F$6)=0,"",SUMIFS('Suivi activité'!$I$5:$I$274,'Suivi activité'!$B$5:$B$274,'Analyse globale'!$A11,'Suivi activité'!$D$5:$D$274,'Analyse globale'!F$6))</f>
        <v/>
      </c>
      <c r="G11" s="56" t="str">
        <f>IF(SUMIFS('Suivi activité'!$I$5:$I$274,'Suivi activité'!$B$5:$B$274,'Analyse globale'!$A11,'Suivi activité'!$D$5:$D$274,'Analyse globale'!G$6)=0,"",SUMIFS('Suivi activité'!$I$5:$I$274,'Suivi activité'!$B$5:$B$274,'Analyse globale'!$A11,'Suivi activité'!$D$5:$D$274,'Analyse globale'!G$6))</f>
        <v/>
      </c>
      <c r="H11" s="56" t="str">
        <f>IF(SUMIFS('Suivi activité'!$I$5:$I$274,'Suivi activité'!$B$5:$B$274,'Analyse globale'!$A11,'Suivi activité'!$D$5:$D$274,'Analyse globale'!H$6)=0,"",SUMIFS('Suivi activité'!$I$5:$I$274,'Suivi activité'!$B$5:$B$274,'Analyse globale'!$A11,'Suivi activité'!$D$5:$D$274,'Analyse globale'!H$6))</f>
        <v/>
      </c>
      <c r="I11" s="56" t="str">
        <f>IF(SUMIFS('Suivi activité'!$I$5:$I$274,'Suivi activité'!$B$5:$B$274,'Analyse globale'!$A11,'Suivi activité'!$D$5:$D$274,'Analyse globale'!I$6)=0,"",SUMIFS('Suivi activité'!$I$5:$I$274,'Suivi activité'!$B$5:$B$274,'Analyse globale'!$A11,'Suivi activité'!$D$5:$D$274,'Analyse globale'!I$6))</f>
        <v/>
      </c>
      <c r="J11" s="56" t="str">
        <f>IF(SUMIFS('Suivi activité'!$I$5:$I$274,'Suivi activité'!$B$5:$B$274,'Analyse globale'!$A11,'Suivi activité'!$D$5:$D$274,'Analyse globale'!J$6)=0,"",SUMIFS('Suivi activité'!$I$5:$I$274,'Suivi activité'!$B$5:$B$274,'Analyse globale'!$A11,'Suivi activité'!$D$5:$D$274,'Analyse globale'!J$6))</f>
        <v/>
      </c>
      <c r="K11" s="56" t="str">
        <f>IF(SUMIFS('Suivi activité'!$I$5:$I$274,'Suivi activité'!$B$5:$B$274,'Analyse globale'!$A11,'Suivi activité'!$D$5:$D$274,'Analyse globale'!K$6)=0,"",SUMIFS('Suivi activité'!$I$5:$I$274,'Suivi activité'!$B$5:$B$274,'Analyse globale'!$A11,'Suivi activité'!$D$5:$D$274,'Analyse globale'!K$6))</f>
        <v/>
      </c>
      <c r="L11" s="56" t="str">
        <f>IF(SUMIFS('Suivi activité'!$I$5:$I$274,'Suivi activité'!$B$5:$B$274,'Analyse globale'!$A11,'Suivi activité'!$D$5:$D$274,'Analyse globale'!L$6)=0,"",SUMIFS('Suivi activité'!$I$5:$I$274,'Suivi activité'!$B$5:$B$274,'Analyse globale'!$A11,'Suivi activité'!$D$5:$D$274,'Analyse globale'!L$6))</f>
        <v/>
      </c>
      <c r="M11" s="56" t="str">
        <f>IF(SUMIFS('Suivi activité'!$I$5:$I$274,'Suivi activité'!$B$5:$B$274,'Analyse globale'!$A11,'Suivi activité'!$D$5:$D$274,'Analyse globale'!M$6)=0,"",SUMIFS('Suivi activité'!$I$5:$I$274,'Suivi activité'!$B$5:$B$274,'Analyse globale'!$A11,'Suivi activité'!$D$5:$D$274,'Analyse globale'!M$6))</f>
        <v/>
      </c>
      <c r="N11" s="56">
        <f t="shared" si="1"/>
        <v>0</v>
      </c>
      <c r="O11" s="58">
        <f t="shared" si="0"/>
        <v>0</v>
      </c>
      <c r="P11" s="5"/>
    </row>
    <row r="12" spans="1:16" ht="20.25" customHeight="1" x14ac:dyDescent="0.25">
      <c r="A12" s="49" t="str">
        <f>IF(ISBLANK('Paramètres de choix'!A12),"",'Paramètres de choix'!A12)</f>
        <v>Salon</v>
      </c>
      <c r="B12" s="56" t="str">
        <f>IF(SUMIFS('Suivi activité'!$I$5:$I$274,'Suivi activité'!$B$5:$B$274,'Analyse globale'!$A12,'Suivi activité'!$D$5:$D$274,'Analyse globale'!B$6)=0,"",SUMIFS('Suivi activité'!$I$5:$I$274,'Suivi activité'!$B$5:$B$274,'Analyse globale'!$A12,'Suivi activité'!$D$5:$D$274,'Analyse globale'!B$6))</f>
        <v/>
      </c>
      <c r="C12" s="56" t="str">
        <f>IF(SUMIFS('Suivi activité'!$I$5:$I$274,'Suivi activité'!$B$5:$B$274,'Analyse globale'!$A12,'Suivi activité'!$D$5:$D$274,'Analyse globale'!C$6)=0,"",SUMIFS('Suivi activité'!$I$5:$I$274,'Suivi activité'!$B$5:$B$274,'Analyse globale'!$A12,'Suivi activité'!$D$5:$D$274,'Analyse globale'!C$6))</f>
        <v/>
      </c>
      <c r="D12" s="56" t="str">
        <f>IF(SUMIFS('Suivi activité'!$I$5:$I$274,'Suivi activité'!$B$5:$B$274,'Analyse globale'!$A12,'Suivi activité'!$D$5:$D$274,'Analyse globale'!D$6)=0,"",SUMIFS('Suivi activité'!$I$5:$I$274,'Suivi activité'!$B$5:$B$274,'Analyse globale'!$A12,'Suivi activité'!$D$5:$D$274,'Analyse globale'!D$6))</f>
        <v/>
      </c>
      <c r="E12" s="56">
        <f>IF(SUMIFS('Suivi activité'!$I$5:$I$274,'Suivi activité'!$B$5:$B$274,'Analyse globale'!$A12,'Suivi activité'!$D$5:$D$274,'Analyse globale'!E$6)=0,"",SUMIFS('Suivi activité'!$I$5:$I$274,'Suivi activité'!$B$5:$B$274,'Analyse globale'!$A12,'Suivi activité'!$D$5:$D$274,'Analyse globale'!E$6))</f>
        <v>2</v>
      </c>
      <c r="F12" s="56" t="str">
        <f>IF(SUMIFS('Suivi activité'!$I$5:$I$274,'Suivi activité'!$B$5:$B$274,'Analyse globale'!$A12,'Suivi activité'!$D$5:$D$274,'Analyse globale'!F$6)=0,"",SUMIFS('Suivi activité'!$I$5:$I$274,'Suivi activité'!$B$5:$B$274,'Analyse globale'!$A12,'Suivi activité'!$D$5:$D$274,'Analyse globale'!F$6))</f>
        <v/>
      </c>
      <c r="G12" s="56" t="str">
        <f>IF(SUMIFS('Suivi activité'!$I$5:$I$274,'Suivi activité'!$B$5:$B$274,'Analyse globale'!$A12,'Suivi activité'!$D$5:$D$274,'Analyse globale'!G$6)=0,"",SUMIFS('Suivi activité'!$I$5:$I$274,'Suivi activité'!$B$5:$B$274,'Analyse globale'!$A12,'Suivi activité'!$D$5:$D$274,'Analyse globale'!G$6))</f>
        <v/>
      </c>
      <c r="H12" s="56" t="str">
        <f>IF(SUMIFS('Suivi activité'!$I$5:$I$274,'Suivi activité'!$B$5:$B$274,'Analyse globale'!$A12,'Suivi activité'!$D$5:$D$274,'Analyse globale'!H$6)=0,"",SUMIFS('Suivi activité'!$I$5:$I$274,'Suivi activité'!$B$5:$B$274,'Analyse globale'!$A12,'Suivi activité'!$D$5:$D$274,'Analyse globale'!H$6))</f>
        <v/>
      </c>
      <c r="I12" s="56" t="str">
        <f>IF(SUMIFS('Suivi activité'!$I$5:$I$274,'Suivi activité'!$B$5:$B$274,'Analyse globale'!$A12,'Suivi activité'!$D$5:$D$274,'Analyse globale'!I$6)=0,"",SUMIFS('Suivi activité'!$I$5:$I$274,'Suivi activité'!$B$5:$B$274,'Analyse globale'!$A12,'Suivi activité'!$D$5:$D$274,'Analyse globale'!I$6))</f>
        <v/>
      </c>
      <c r="J12" s="56" t="str">
        <f>IF(SUMIFS('Suivi activité'!$I$5:$I$274,'Suivi activité'!$B$5:$B$274,'Analyse globale'!$A12,'Suivi activité'!$D$5:$D$274,'Analyse globale'!J$6)=0,"",SUMIFS('Suivi activité'!$I$5:$I$274,'Suivi activité'!$B$5:$B$274,'Analyse globale'!$A12,'Suivi activité'!$D$5:$D$274,'Analyse globale'!J$6))</f>
        <v/>
      </c>
      <c r="K12" s="56" t="str">
        <f>IF(SUMIFS('Suivi activité'!$I$5:$I$274,'Suivi activité'!$B$5:$B$274,'Analyse globale'!$A12,'Suivi activité'!$D$5:$D$274,'Analyse globale'!K$6)=0,"",SUMIFS('Suivi activité'!$I$5:$I$274,'Suivi activité'!$B$5:$B$274,'Analyse globale'!$A12,'Suivi activité'!$D$5:$D$274,'Analyse globale'!K$6))</f>
        <v/>
      </c>
      <c r="L12" s="56" t="str">
        <f>IF(SUMIFS('Suivi activité'!$I$5:$I$274,'Suivi activité'!$B$5:$B$274,'Analyse globale'!$A12,'Suivi activité'!$D$5:$D$274,'Analyse globale'!L$6)=0,"",SUMIFS('Suivi activité'!$I$5:$I$274,'Suivi activité'!$B$5:$B$274,'Analyse globale'!$A12,'Suivi activité'!$D$5:$D$274,'Analyse globale'!L$6))</f>
        <v/>
      </c>
      <c r="M12" s="56">
        <f>IF(SUMIFS('Suivi activité'!$I$5:$I$274,'Suivi activité'!$B$5:$B$274,'Analyse globale'!$A12,'Suivi activité'!$D$5:$D$274,'Analyse globale'!M$6)=0,"",SUMIFS('Suivi activité'!$I$5:$I$274,'Suivi activité'!$B$5:$B$274,'Analyse globale'!$A12,'Suivi activité'!$D$5:$D$274,'Analyse globale'!M$6))</f>
        <v>1</v>
      </c>
      <c r="N12" s="56">
        <f t="shared" si="1"/>
        <v>3</v>
      </c>
      <c r="O12" s="58">
        <f t="shared" si="0"/>
        <v>0.375</v>
      </c>
      <c r="P12" s="5"/>
    </row>
    <row r="13" spans="1:16" ht="20.25" customHeight="1" x14ac:dyDescent="0.25">
      <c r="A13" s="49" t="str">
        <f>IF(ISBLANK('Paramètres de choix'!A13),"",'Paramètres de choix'!A13)</f>
        <v>Formulaire site web</v>
      </c>
      <c r="B13" s="56" t="str">
        <f>IF(SUMIFS('Suivi activité'!$I$5:$I$274,'Suivi activité'!$B$5:$B$274,'Analyse globale'!$A13,'Suivi activité'!$D$5:$D$274,'Analyse globale'!B$6)=0,"",SUMIFS('Suivi activité'!$I$5:$I$274,'Suivi activité'!$B$5:$B$274,'Analyse globale'!$A13,'Suivi activité'!$D$5:$D$274,'Analyse globale'!B$6))</f>
        <v/>
      </c>
      <c r="C13" s="56" t="str">
        <f>IF(SUMIFS('Suivi activité'!$I$5:$I$274,'Suivi activité'!$B$5:$B$274,'Analyse globale'!$A13,'Suivi activité'!$D$5:$D$274,'Analyse globale'!C$6)=0,"",SUMIFS('Suivi activité'!$I$5:$I$274,'Suivi activité'!$B$5:$B$274,'Analyse globale'!$A13,'Suivi activité'!$D$5:$D$274,'Analyse globale'!C$6))</f>
        <v/>
      </c>
      <c r="D13" s="56" t="str">
        <f>IF(SUMIFS('Suivi activité'!$I$5:$I$274,'Suivi activité'!$B$5:$B$274,'Analyse globale'!$A13,'Suivi activité'!$D$5:$D$274,'Analyse globale'!D$6)=0,"",SUMIFS('Suivi activité'!$I$5:$I$274,'Suivi activité'!$B$5:$B$274,'Analyse globale'!$A13,'Suivi activité'!$D$5:$D$274,'Analyse globale'!D$6))</f>
        <v/>
      </c>
      <c r="E13" s="56">
        <f>IF(SUMIFS('Suivi activité'!$I$5:$I$274,'Suivi activité'!$B$5:$B$274,'Analyse globale'!$A13,'Suivi activité'!$D$5:$D$274,'Analyse globale'!E$6)=0,"",SUMIFS('Suivi activité'!$I$5:$I$274,'Suivi activité'!$B$5:$B$274,'Analyse globale'!$A13,'Suivi activité'!$D$5:$D$274,'Analyse globale'!E$6))</f>
        <v>2</v>
      </c>
      <c r="F13" s="56" t="str">
        <f>IF(SUMIFS('Suivi activité'!$I$5:$I$274,'Suivi activité'!$B$5:$B$274,'Analyse globale'!$A13,'Suivi activité'!$D$5:$D$274,'Analyse globale'!F$6)=0,"",SUMIFS('Suivi activité'!$I$5:$I$274,'Suivi activité'!$B$5:$B$274,'Analyse globale'!$A13,'Suivi activité'!$D$5:$D$274,'Analyse globale'!F$6))</f>
        <v/>
      </c>
      <c r="G13" s="56" t="str">
        <f>IF(SUMIFS('Suivi activité'!$I$5:$I$274,'Suivi activité'!$B$5:$B$274,'Analyse globale'!$A13,'Suivi activité'!$D$5:$D$274,'Analyse globale'!G$6)=0,"",SUMIFS('Suivi activité'!$I$5:$I$274,'Suivi activité'!$B$5:$B$274,'Analyse globale'!$A13,'Suivi activité'!$D$5:$D$274,'Analyse globale'!G$6))</f>
        <v/>
      </c>
      <c r="H13" s="56" t="str">
        <f>IF(SUMIFS('Suivi activité'!$I$5:$I$274,'Suivi activité'!$B$5:$B$274,'Analyse globale'!$A13,'Suivi activité'!$D$5:$D$274,'Analyse globale'!H$6)=0,"",SUMIFS('Suivi activité'!$I$5:$I$274,'Suivi activité'!$B$5:$B$274,'Analyse globale'!$A13,'Suivi activité'!$D$5:$D$274,'Analyse globale'!H$6))</f>
        <v/>
      </c>
      <c r="I13" s="56" t="str">
        <f>IF(SUMIFS('Suivi activité'!$I$5:$I$274,'Suivi activité'!$B$5:$B$274,'Analyse globale'!$A13,'Suivi activité'!$D$5:$D$274,'Analyse globale'!I$6)=0,"",SUMIFS('Suivi activité'!$I$5:$I$274,'Suivi activité'!$B$5:$B$274,'Analyse globale'!$A13,'Suivi activité'!$D$5:$D$274,'Analyse globale'!I$6))</f>
        <v/>
      </c>
      <c r="J13" s="56" t="str">
        <f>IF(SUMIFS('Suivi activité'!$I$5:$I$274,'Suivi activité'!$B$5:$B$274,'Analyse globale'!$A13,'Suivi activité'!$D$5:$D$274,'Analyse globale'!J$6)=0,"",SUMIFS('Suivi activité'!$I$5:$I$274,'Suivi activité'!$B$5:$B$274,'Analyse globale'!$A13,'Suivi activité'!$D$5:$D$274,'Analyse globale'!J$6))</f>
        <v/>
      </c>
      <c r="K13" s="56" t="str">
        <f>IF(SUMIFS('Suivi activité'!$I$5:$I$274,'Suivi activité'!$B$5:$B$274,'Analyse globale'!$A13,'Suivi activité'!$D$5:$D$274,'Analyse globale'!K$6)=0,"",SUMIFS('Suivi activité'!$I$5:$I$274,'Suivi activité'!$B$5:$B$274,'Analyse globale'!$A13,'Suivi activité'!$D$5:$D$274,'Analyse globale'!K$6))</f>
        <v/>
      </c>
      <c r="L13" s="56" t="str">
        <f>IF(SUMIFS('Suivi activité'!$I$5:$I$274,'Suivi activité'!$B$5:$B$274,'Analyse globale'!$A13,'Suivi activité'!$D$5:$D$274,'Analyse globale'!L$6)=0,"",SUMIFS('Suivi activité'!$I$5:$I$274,'Suivi activité'!$B$5:$B$274,'Analyse globale'!$A13,'Suivi activité'!$D$5:$D$274,'Analyse globale'!L$6))</f>
        <v/>
      </c>
      <c r="M13" s="56" t="str">
        <f>IF(SUMIFS('Suivi activité'!$I$5:$I$274,'Suivi activité'!$B$5:$B$274,'Analyse globale'!$A13,'Suivi activité'!$D$5:$D$274,'Analyse globale'!M$6)=0,"",SUMIFS('Suivi activité'!$I$5:$I$274,'Suivi activité'!$B$5:$B$274,'Analyse globale'!$A13,'Suivi activité'!$D$5:$D$274,'Analyse globale'!M$6))</f>
        <v/>
      </c>
      <c r="N13" s="56">
        <f t="shared" si="1"/>
        <v>2</v>
      </c>
      <c r="O13" s="58">
        <f t="shared" si="0"/>
        <v>0.25</v>
      </c>
      <c r="P13" s="5"/>
    </row>
    <row r="14" spans="1:16" ht="20.25" customHeight="1" x14ac:dyDescent="0.25">
      <c r="A14" s="49" t="str">
        <f>IF(ISBLANK('Paramètres de choix'!A14),"",'Paramètres de choix'!A14)</f>
        <v/>
      </c>
      <c r="B14" s="56" t="str">
        <f>IF(SUMIFS('Suivi activité'!$I$5:$I$274,'Suivi activité'!$B$5:$B$274,'Analyse globale'!$A14,'Suivi activité'!$D$5:$D$274,'Analyse globale'!B$6)=0,"",SUMIFS('Suivi activité'!$I$5:$I$274,'Suivi activité'!$B$5:$B$274,'Analyse globale'!$A14,'Suivi activité'!$D$5:$D$274,'Analyse globale'!B$6))</f>
        <v/>
      </c>
      <c r="C14" s="56" t="str">
        <f>IF(SUMIFS('Suivi activité'!$I$5:$I$274,'Suivi activité'!$B$5:$B$274,'Analyse globale'!$A14,'Suivi activité'!$D$5:$D$274,'Analyse globale'!C$6)=0,"",SUMIFS('Suivi activité'!$I$5:$I$274,'Suivi activité'!$B$5:$B$274,'Analyse globale'!$A14,'Suivi activité'!$D$5:$D$274,'Analyse globale'!C$6))</f>
        <v/>
      </c>
      <c r="D14" s="56" t="str">
        <f>IF(SUMIFS('Suivi activité'!$I$5:$I$274,'Suivi activité'!$B$5:$B$274,'Analyse globale'!$A14,'Suivi activité'!$D$5:$D$274,'Analyse globale'!D$6)=0,"",SUMIFS('Suivi activité'!$I$5:$I$274,'Suivi activité'!$B$5:$B$274,'Analyse globale'!$A14,'Suivi activité'!$D$5:$D$274,'Analyse globale'!D$6))</f>
        <v/>
      </c>
      <c r="E14" s="56" t="str">
        <f>IF(SUMIFS('Suivi activité'!$I$5:$I$274,'Suivi activité'!$B$5:$B$274,'Analyse globale'!$A14,'Suivi activité'!$D$5:$D$274,'Analyse globale'!E$6)=0,"",SUMIFS('Suivi activité'!$I$5:$I$274,'Suivi activité'!$B$5:$B$274,'Analyse globale'!$A14,'Suivi activité'!$D$5:$D$274,'Analyse globale'!E$6))</f>
        <v/>
      </c>
      <c r="F14" s="56" t="str">
        <f>IF(SUMIFS('Suivi activité'!$I$5:$I$274,'Suivi activité'!$B$5:$B$274,'Analyse globale'!$A14,'Suivi activité'!$D$5:$D$274,'Analyse globale'!F$6)=0,"",SUMIFS('Suivi activité'!$I$5:$I$274,'Suivi activité'!$B$5:$B$274,'Analyse globale'!$A14,'Suivi activité'!$D$5:$D$274,'Analyse globale'!F$6))</f>
        <v/>
      </c>
      <c r="G14" s="56" t="str">
        <f>IF(SUMIFS('Suivi activité'!$I$5:$I$274,'Suivi activité'!$B$5:$B$274,'Analyse globale'!$A14,'Suivi activité'!$D$5:$D$274,'Analyse globale'!G$6)=0,"",SUMIFS('Suivi activité'!$I$5:$I$274,'Suivi activité'!$B$5:$B$274,'Analyse globale'!$A14,'Suivi activité'!$D$5:$D$274,'Analyse globale'!G$6))</f>
        <v/>
      </c>
      <c r="H14" s="56" t="str">
        <f>IF(SUMIFS('Suivi activité'!$I$5:$I$274,'Suivi activité'!$B$5:$B$274,'Analyse globale'!$A14,'Suivi activité'!$D$5:$D$274,'Analyse globale'!H$6)=0,"",SUMIFS('Suivi activité'!$I$5:$I$274,'Suivi activité'!$B$5:$B$274,'Analyse globale'!$A14,'Suivi activité'!$D$5:$D$274,'Analyse globale'!H$6))</f>
        <v/>
      </c>
      <c r="I14" s="56" t="str">
        <f>IF(SUMIFS('Suivi activité'!$I$5:$I$274,'Suivi activité'!$B$5:$B$274,'Analyse globale'!$A14,'Suivi activité'!$D$5:$D$274,'Analyse globale'!I$6)=0,"",SUMIFS('Suivi activité'!$I$5:$I$274,'Suivi activité'!$B$5:$B$274,'Analyse globale'!$A14,'Suivi activité'!$D$5:$D$274,'Analyse globale'!I$6))</f>
        <v/>
      </c>
      <c r="J14" s="56" t="str">
        <f>IF(SUMIFS('Suivi activité'!$I$5:$I$274,'Suivi activité'!$B$5:$B$274,'Analyse globale'!$A14,'Suivi activité'!$D$5:$D$274,'Analyse globale'!J$6)=0,"",SUMIFS('Suivi activité'!$I$5:$I$274,'Suivi activité'!$B$5:$B$274,'Analyse globale'!$A14,'Suivi activité'!$D$5:$D$274,'Analyse globale'!J$6))</f>
        <v/>
      </c>
      <c r="K14" s="56" t="str">
        <f>IF(SUMIFS('Suivi activité'!$I$5:$I$274,'Suivi activité'!$B$5:$B$274,'Analyse globale'!$A14,'Suivi activité'!$D$5:$D$274,'Analyse globale'!K$6)=0,"",SUMIFS('Suivi activité'!$I$5:$I$274,'Suivi activité'!$B$5:$B$274,'Analyse globale'!$A14,'Suivi activité'!$D$5:$D$274,'Analyse globale'!K$6))</f>
        <v/>
      </c>
      <c r="L14" s="56" t="str">
        <f>IF(SUMIFS('Suivi activité'!$I$5:$I$274,'Suivi activité'!$B$5:$B$274,'Analyse globale'!$A14,'Suivi activité'!$D$5:$D$274,'Analyse globale'!L$6)=0,"",SUMIFS('Suivi activité'!$I$5:$I$274,'Suivi activité'!$B$5:$B$274,'Analyse globale'!$A14,'Suivi activité'!$D$5:$D$274,'Analyse globale'!L$6))</f>
        <v/>
      </c>
      <c r="M14" s="56" t="str">
        <f>IF(SUMIFS('Suivi activité'!$I$5:$I$274,'Suivi activité'!$B$5:$B$274,'Analyse globale'!$A14,'Suivi activité'!$D$5:$D$274,'Analyse globale'!M$6)=0,"",SUMIFS('Suivi activité'!$I$5:$I$274,'Suivi activité'!$B$5:$B$274,'Analyse globale'!$A14,'Suivi activité'!$D$5:$D$274,'Analyse globale'!M$6))</f>
        <v/>
      </c>
      <c r="N14" s="56">
        <f t="shared" si="1"/>
        <v>0</v>
      </c>
      <c r="O14" s="58">
        <f t="shared" si="0"/>
        <v>0</v>
      </c>
      <c r="P14" s="5"/>
    </row>
    <row r="15" spans="1:16" ht="20.25" customHeight="1" x14ac:dyDescent="0.25">
      <c r="A15" s="49" t="str">
        <f>IF(ISBLANK('Paramètres de choix'!A15),"",'Paramètres de choix'!A15)</f>
        <v/>
      </c>
      <c r="B15" s="56" t="str">
        <f>IF(SUMIFS('Suivi activité'!$I$5:$I$274,'Suivi activité'!$B$5:$B$274,'Analyse globale'!$A15,'Suivi activité'!$D$5:$D$274,'Analyse globale'!B$6)=0,"",SUMIFS('Suivi activité'!$I$5:$I$274,'Suivi activité'!$B$5:$B$274,'Analyse globale'!$A15,'Suivi activité'!$D$5:$D$274,'Analyse globale'!B$6))</f>
        <v/>
      </c>
      <c r="C15" s="56" t="str">
        <f>IF(SUMIFS('Suivi activité'!$I$5:$I$274,'Suivi activité'!$B$5:$B$274,'Analyse globale'!$A15,'Suivi activité'!$D$5:$D$274,'Analyse globale'!C$6)=0,"",SUMIFS('Suivi activité'!$I$5:$I$274,'Suivi activité'!$B$5:$B$274,'Analyse globale'!$A15,'Suivi activité'!$D$5:$D$274,'Analyse globale'!C$6))</f>
        <v/>
      </c>
      <c r="D15" s="56" t="str">
        <f>IF(SUMIFS('Suivi activité'!$I$5:$I$274,'Suivi activité'!$B$5:$B$274,'Analyse globale'!$A15,'Suivi activité'!$D$5:$D$274,'Analyse globale'!D$6)=0,"",SUMIFS('Suivi activité'!$I$5:$I$274,'Suivi activité'!$B$5:$B$274,'Analyse globale'!$A15,'Suivi activité'!$D$5:$D$274,'Analyse globale'!D$6))</f>
        <v/>
      </c>
      <c r="E15" s="56" t="str">
        <f>IF(SUMIFS('Suivi activité'!$I$5:$I$274,'Suivi activité'!$B$5:$B$274,'Analyse globale'!$A15,'Suivi activité'!$D$5:$D$274,'Analyse globale'!E$6)=0,"",SUMIFS('Suivi activité'!$I$5:$I$274,'Suivi activité'!$B$5:$B$274,'Analyse globale'!$A15,'Suivi activité'!$D$5:$D$274,'Analyse globale'!E$6))</f>
        <v/>
      </c>
      <c r="F15" s="56" t="str">
        <f>IF(SUMIFS('Suivi activité'!$I$5:$I$274,'Suivi activité'!$B$5:$B$274,'Analyse globale'!$A15,'Suivi activité'!$D$5:$D$274,'Analyse globale'!F$6)=0,"",SUMIFS('Suivi activité'!$I$5:$I$274,'Suivi activité'!$B$5:$B$274,'Analyse globale'!$A15,'Suivi activité'!$D$5:$D$274,'Analyse globale'!F$6))</f>
        <v/>
      </c>
      <c r="G15" s="56" t="str">
        <f>IF(SUMIFS('Suivi activité'!$I$5:$I$274,'Suivi activité'!$B$5:$B$274,'Analyse globale'!$A15,'Suivi activité'!$D$5:$D$274,'Analyse globale'!G$6)=0,"",SUMIFS('Suivi activité'!$I$5:$I$274,'Suivi activité'!$B$5:$B$274,'Analyse globale'!$A15,'Suivi activité'!$D$5:$D$274,'Analyse globale'!G$6))</f>
        <v/>
      </c>
      <c r="H15" s="56" t="str">
        <f>IF(SUMIFS('Suivi activité'!$I$5:$I$274,'Suivi activité'!$B$5:$B$274,'Analyse globale'!$A15,'Suivi activité'!$D$5:$D$274,'Analyse globale'!H$6)=0,"",SUMIFS('Suivi activité'!$I$5:$I$274,'Suivi activité'!$B$5:$B$274,'Analyse globale'!$A15,'Suivi activité'!$D$5:$D$274,'Analyse globale'!H$6))</f>
        <v/>
      </c>
      <c r="I15" s="56" t="str">
        <f>IF(SUMIFS('Suivi activité'!$I$5:$I$274,'Suivi activité'!$B$5:$B$274,'Analyse globale'!$A15,'Suivi activité'!$D$5:$D$274,'Analyse globale'!I$6)=0,"",SUMIFS('Suivi activité'!$I$5:$I$274,'Suivi activité'!$B$5:$B$274,'Analyse globale'!$A15,'Suivi activité'!$D$5:$D$274,'Analyse globale'!I$6))</f>
        <v/>
      </c>
      <c r="J15" s="56" t="str">
        <f>IF(SUMIFS('Suivi activité'!$I$5:$I$274,'Suivi activité'!$B$5:$B$274,'Analyse globale'!$A15,'Suivi activité'!$D$5:$D$274,'Analyse globale'!J$6)=0,"",SUMIFS('Suivi activité'!$I$5:$I$274,'Suivi activité'!$B$5:$B$274,'Analyse globale'!$A15,'Suivi activité'!$D$5:$D$274,'Analyse globale'!J$6))</f>
        <v/>
      </c>
      <c r="K15" s="56" t="str">
        <f>IF(SUMIFS('Suivi activité'!$I$5:$I$274,'Suivi activité'!$B$5:$B$274,'Analyse globale'!$A15,'Suivi activité'!$D$5:$D$274,'Analyse globale'!K$6)=0,"",SUMIFS('Suivi activité'!$I$5:$I$274,'Suivi activité'!$B$5:$B$274,'Analyse globale'!$A15,'Suivi activité'!$D$5:$D$274,'Analyse globale'!K$6))</f>
        <v/>
      </c>
      <c r="L15" s="56" t="str">
        <f>IF(SUMIFS('Suivi activité'!$I$5:$I$274,'Suivi activité'!$B$5:$B$274,'Analyse globale'!$A15,'Suivi activité'!$D$5:$D$274,'Analyse globale'!L$6)=0,"",SUMIFS('Suivi activité'!$I$5:$I$274,'Suivi activité'!$B$5:$B$274,'Analyse globale'!$A15,'Suivi activité'!$D$5:$D$274,'Analyse globale'!L$6))</f>
        <v/>
      </c>
      <c r="M15" s="56" t="str">
        <f>IF(SUMIFS('Suivi activité'!$I$5:$I$274,'Suivi activité'!$B$5:$B$274,'Analyse globale'!$A15,'Suivi activité'!$D$5:$D$274,'Analyse globale'!M$6)=0,"",SUMIFS('Suivi activité'!$I$5:$I$274,'Suivi activité'!$B$5:$B$274,'Analyse globale'!$A15,'Suivi activité'!$D$5:$D$274,'Analyse globale'!M$6))</f>
        <v/>
      </c>
      <c r="N15" s="56">
        <f t="shared" si="1"/>
        <v>0</v>
      </c>
      <c r="O15" s="58">
        <f t="shared" si="0"/>
        <v>0</v>
      </c>
      <c r="P15" s="5"/>
    </row>
    <row r="16" spans="1:16" ht="20.25" customHeight="1" x14ac:dyDescent="0.25">
      <c r="A16" s="49" t="str">
        <f>IF(ISBLANK('Paramètres de choix'!A16),"",'Paramètres de choix'!A16)</f>
        <v/>
      </c>
      <c r="B16" s="56" t="str">
        <f>IF(SUMIFS('Suivi activité'!$I$5:$I$274,'Suivi activité'!$B$5:$B$274,'Analyse globale'!$A16,'Suivi activité'!$D$5:$D$274,'Analyse globale'!B$6)=0,"",SUMIFS('Suivi activité'!$I$5:$I$274,'Suivi activité'!$B$5:$B$274,'Analyse globale'!$A16,'Suivi activité'!$D$5:$D$274,'Analyse globale'!B$6))</f>
        <v/>
      </c>
      <c r="C16" s="56" t="str">
        <f>IF(SUMIFS('Suivi activité'!$I$5:$I$274,'Suivi activité'!$B$5:$B$274,'Analyse globale'!$A16,'Suivi activité'!$D$5:$D$274,'Analyse globale'!C$6)=0,"",SUMIFS('Suivi activité'!$I$5:$I$274,'Suivi activité'!$B$5:$B$274,'Analyse globale'!$A16,'Suivi activité'!$D$5:$D$274,'Analyse globale'!C$6))</f>
        <v/>
      </c>
      <c r="D16" s="56" t="str">
        <f>IF(SUMIFS('Suivi activité'!$I$5:$I$274,'Suivi activité'!$B$5:$B$274,'Analyse globale'!$A16,'Suivi activité'!$D$5:$D$274,'Analyse globale'!D$6)=0,"",SUMIFS('Suivi activité'!$I$5:$I$274,'Suivi activité'!$B$5:$B$274,'Analyse globale'!$A16,'Suivi activité'!$D$5:$D$274,'Analyse globale'!D$6))</f>
        <v/>
      </c>
      <c r="E16" s="56" t="str">
        <f>IF(SUMIFS('Suivi activité'!$I$5:$I$274,'Suivi activité'!$B$5:$B$274,'Analyse globale'!$A16,'Suivi activité'!$D$5:$D$274,'Analyse globale'!E$6)=0,"",SUMIFS('Suivi activité'!$I$5:$I$274,'Suivi activité'!$B$5:$B$274,'Analyse globale'!$A16,'Suivi activité'!$D$5:$D$274,'Analyse globale'!E$6))</f>
        <v/>
      </c>
      <c r="F16" s="56" t="str">
        <f>IF(SUMIFS('Suivi activité'!$I$5:$I$274,'Suivi activité'!$B$5:$B$274,'Analyse globale'!$A16,'Suivi activité'!$D$5:$D$274,'Analyse globale'!F$6)=0,"",SUMIFS('Suivi activité'!$I$5:$I$274,'Suivi activité'!$B$5:$B$274,'Analyse globale'!$A16,'Suivi activité'!$D$5:$D$274,'Analyse globale'!F$6))</f>
        <v/>
      </c>
      <c r="G16" s="56" t="str">
        <f>IF(SUMIFS('Suivi activité'!$I$5:$I$274,'Suivi activité'!$B$5:$B$274,'Analyse globale'!$A16,'Suivi activité'!$D$5:$D$274,'Analyse globale'!G$6)=0,"",SUMIFS('Suivi activité'!$I$5:$I$274,'Suivi activité'!$B$5:$B$274,'Analyse globale'!$A16,'Suivi activité'!$D$5:$D$274,'Analyse globale'!G$6))</f>
        <v/>
      </c>
      <c r="H16" s="56" t="str">
        <f>IF(SUMIFS('Suivi activité'!$I$5:$I$274,'Suivi activité'!$B$5:$B$274,'Analyse globale'!$A16,'Suivi activité'!$D$5:$D$274,'Analyse globale'!H$6)=0,"",SUMIFS('Suivi activité'!$I$5:$I$274,'Suivi activité'!$B$5:$B$274,'Analyse globale'!$A16,'Suivi activité'!$D$5:$D$274,'Analyse globale'!H$6))</f>
        <v/>
      </c>
      <c r="I16" s="56" t="str">
        <f>IF(SUMIFS('Suivi activité'!$I$5:$I$274,'Suivi activité'!$B$5:$B$274,'Analyse globale'!$A16,'Suivi activité'!$D$5:$D$274,'Analyse globale'!I$6)=0,"",SUMIFS('Suivi activité'!$I$5:$I$274,'Suivi activité'!$B$5:$B$274,'Analyse globale'!$A16,'Suivi activité'!$D$5:$D$274,'Analyse globale'!I$6))</f>
        <v/>
      </c>
      <c r="J16" s="56" t="str">
        <f>IF(SUMIFS('Suivi activité'!$I$5:$I$274,'Suivi activité'!$B$5:$B$274,'Analyse globale'!$A16,'Suivi activité'!$D$5:$D$274,'Analyse globale'!J$6)=0,"",SUMIFS('Suivi activité'!$I$5:$I$274,'Suivi activité'!$B$5:$B$274,'Analyse globale'!$A16,'Suivi activité'!$D$5:$D$274,'Analyse globale'!J$6))</f>
        <v/>
      </c>
      <c r="K16" s="56" t="str">
        <f>IF(SUMIFS('Suivi activité'!$I$5:$I$274,'Suivi activité'!$B$5:$B$274,'Analyse globale'!$A16,'Suivi activité'!$D$5:$D$274,'Analyse globale'!K$6)=0,"",SUMIFS('Suivi activité'!$I$5:$I$274,'Suivi activité'!$B$5:$B$274,'Analyse globale'!$A16,'Suivi activité'!$D$5:$D$274,'Analyse globale'!K$6))</f>
        <v/>
      </c>
      <c r="L16" s="56" t="str">
        <f>IF(SUMIFS('Suivi activité'!$I$5:$I$274,'Suivi activité'!$B$5:$B$274,'Analyse globale'!$A16,'Suivi activité'!$D$5:$D$274,'Analyse globale'!L$6)=0,"",SUMIFS('Suivi activité'!$I$5:$I$274,'Suivi activité'!$B$5:$B$274,'Analyse globale'!$A16,'Suivi activité'!$D$5:$D$274,'Analyse globale'!L$6))</f>
        <v/>
      </c>
      <c r="M16" s="56" t="str">
        <f>IF(SUMIFS('Suivi activité'!$I$5:$I$274,'Suivi activité'!$B$5:$B$274,'Analyse globale'!$A16,'Suivi activité'!$D$5:$D$274,'Analyse globale'!M$6)=0,"",SUMIFS('Suivi activité'!$I$5:$I$274,'Suivi activité'!$B$5:$B$274,'Analyse globale'!$A16,'Suivi activité'!$D$5:$D$274,'Analyse globale'!M$6))</f>
        <v/>
      </c>
      <c r="N16" s="56">
        <f t="shared" si="1"/>
        <v>0</v>
      </c>
      <c r="O16" s="58">
        <f t="shared" si="0"/>
        <v>0</v>
      </c>
      <c r="P16" s="5"/>
    </row>
    <row r="17" spans="1:16" ht="20.25" customHeight="1" x14ac:dyDescent="0.25">
      <c r="A17" s="49" t="str">
        <f>IF(ISBLANK('Paramètres de choix'!A17),"",'Paramètres de choix'!A17)</f>
        <v/>
      </c>
      <c r="B17" s="56" t="str">
        <f>IF(SUMIFS('Suivi activité'!$I$5:$I$274,'Suivi activité'!$B$5:$B$274,'Analyse globale'!$A17,'Suivi activité'!$D$5:$D$274,'Analyse globale'!B$6)=0,"",SUMIFS('Suivi activité'!$I$5:$I$274,'Suivi activité'!$B$5:$B$274,'Analyse globale'!$A17,'Suivi activité'!$D$5:$D$274,'Analyse globale'!B$6))</f>
        <v/>
      </c>
      <c r="C17" s="56" t="str">
        <f>IF(SUMIFS('Suivi activité'!$I$5:$I$274,'Suivi activité'!$B$5:$B$274,'Analyse globale'!$A17,'Suivi activité'!$D$5:$D$274,'Analyse globale'!C$6)=0,"",SUMIFS('Suivi activité'!$I$5:$I$274,'Suivi activité'!$B$5:$B$274,'Analyse globale'!$A17,'Suivi activité'!$D$5:$D$274,'Analyse globale'!C$6))</f>
        <v/>
      </c>
      <c r="D17" s="56" t="str">
        <f>IF(SUMIFS('Suivi activité'!$I$5:$I$274,'Suivi activité'!$B$5:$B$274,'Analyse globale'!$A17,'Suivi activité'!$D$5:$D$274,'Analyse globale'!D$6)=0,"",SUMIFS('Suivi activité'!$I$5:$I$274,'Suivi activité'!$B$5:$B$274,'Analyse globale'!$A17,'Suivi activité'!$D$5:$D$274,'Analyse globale'!D$6))</f>
        <v/>
      </c>
      <c r="E17" s="56" t="str">
        <f>IF(SUMIFS('Suivi activité'!$I$5:$I$274,'Suivi activité'!$B$5:$B$274,'Analyse globale'!$A17,'Suivi activité'!$D$5:$D$274,'Analyse globale'!E$6)=0,"",SUMIFS('Suivi activité'!$I$5:$I$274,'Suivi activité'!$B$5:$B$274,'Analyse globale'!$A17,'Suivi activité'!$D$5:$D$274,'Analyse globale'!E$6))</f>
        <v/>
      </c>
      <c r="F17" s="56" t="str">
        <f>IF(SUMIFS('Suivi activité'!$I$5:$I$274,'Suivi activité'!$B$5:$B$274,'Analyse globale'!$A17,'Suivi activité'!$D$5:$D$274,'Analyse globale'!F$6)=0,"",SUMIFS('Suivi activité'!$I$5:$I$274,'Suivi activité'!$B$5:$B$274,'Analyse globale'!$A17,'Suivi activité'!$D$5:$D$274,'Analyse globale'!F$6))</f>
        <v/>
      </c>
      <c r="G17" s="56" t="str">
        <f>IF(SUMIFS('Suivi activité'!$I$5:$I$274,'Suivi activité'!$B$5:$B$274,'Analyse globale'!$A17,'Suivi activité'!$D$5:$D$274,'Analyse globale'!G$6)=0,"",SUMIFS('Suivi activité'!$I$5:$I$274,'Suivi activité'!$B$5:$B$274,'Analyse globale'!$A17,'Suivi activité'!$D$5:$D$274,'Analyse globale'!G$6))</f>
        <v/>
      </c>
      <c r="H17" s="56" t="str">
        <f>IF(SUMIFS('Suivi activité'!$I$5:$I$274,'Suivi activité'!$B$5:$B$274,'Analyse globale'!$A17,'Suivi activité'!$D$5:$D$274,'Analyse globale'!H$6)=0,"",SUMIFS('Suivi activité'!$I$5:$I$274,'Suivi activité'!$B$5:$B$274,'Analyse globale'!$A17,'Suivi activité'!$D$5:$D$274,'Analyse globale'!H$6))</f>
        <v/>
      </c>
      <c r="I17" s="56" t="str">
        <f>IF(SUMIFS('Suivi activité'!$I$5:$I$274,'Suivi activité'!$B$5:$B$274,'Analyse globale'!$A17,'Suivi activité'!$D$5:$D$274,'Analyse globale'!I$6)=0,"",SUMIFS('Suivi activité'!$I$5:$I$274,'Suivi activité'!$B$5:$B$274,'Analyse globale'!$A17,'Suivi activité'!$D$5:$D$274,'Analyse globale'!I$6))</f>
        <v/>
      </c>
      <c r="J17" s="56" t="str">
        <f>IF(SUMIFS('Suivi activité'!$I$5:$I$274,'Suivi activité'!$B$5:$B$274,'Analyse globale'!$A17,'Suivi activité'!$D$5:$D$274,'Analyse globale'!J$6)=0,"",SUMIFS('Suivi activité'!$I$5:$I$274,'Suivi activité'!$B$5:$B$274,'Analyse globale'!$A17,'Suivi activité'!$D$5:$D$274,'Analyse globale'!J$6))</f>
        <v/>
      </c>
      <c r="K17" s="56" t="str">
        <f>IF(SUMIFS('Suivi activité'!$I$5:$I$274,'Suivi activité'!$B$5:$B$274,'Analyse globale'!$A17,'Suivi activité'!$D$5:$D$274,'Analyse globale'!K$6)=0,"",SUMIFS('Suivi activité'!$I$5:$I$274,'Suivi activité'!$B$5:$B$274,'Analyse globale'!$A17,'Suivi activité'!$D$5:$D$274,'Analyse globale'!K$6))</f>
        <v/>
      </c>
      <c r="L17" s="56" t="str">
        <f>IF(SUMIFS('Suivi activité'!$I$5:$I$274,'Suivi activité'!$B$5:$B$274,'Analyse globale'!$A17,'Suivi activité'!$D$5:$D$274,'Analyse globale'!L$6)=0,"",SUMIFS('Suivi activité'!$I$5:$I$274,'Suivi activité'!$B$5:$B$274,'Analyse globale'!$A17,'Suivi activité'!$D$5:$D$274,'Analyse globale'!L$6))</f>
        <v/>
      </c>
      <c r="M17" s="56" t="str">
        <f>IF(SUMIFS('Suivi activité'!$I$5:$I$274,'Suivi activité'!$B$5:$B$274,'Analyse globale'!$A17,'Suivi activité'!$D$5:$D$274,'Analyse globale'!M$6)=0,"",SUMIFS('Suivi activité'!$I$5:$I$274,'Suivi activité'!$B$5:$B$274,'Analyse globale'!$A17,'Suivi activité'!$D$5:$D$274,'Analyse globale'!M$6))</f>
        <v/>
      </c>
      <c r="N17" s="56">
        <f t="shared" si="1"/>
        <v>0</v>
      </c>
      <c r="O17" s="58">
        <f t="shared" si="0"/>
        <v>0</v>
      </c>
      <c r="P17" s="5"/>
    </row>
    <row r="18" spans="1:16" ht="20.25" customHeight="1" x14ac:dyDescent="0.25">
      <c r="A18" s="49" t="str">
        <f>IF(ISBLANK('Paramètres de choix'!A18),"",'Paramètres de choix'!A18)</f>
        <v/>
      </c>
      <c r="B18" s="56" t="str">
        <f>IF(SUMIFS('Suivi activité'!$I$5:$I$274,'Suivi activité'!$B$5:$B$274,'Analyse globale'!$A18,'Suivi activité'!$D$5:$D$274,'Analyse globale'!B$6)=0,"",SUMIFS('Suivi activité'!$I$5:$I$274,'Suivi activité'!$B$5:$B$274,'Analyse globale'!$A18,'Suivi activité'!$D$5:$D$274,'Analyse globale'!B$6))</f>
        <v/>
      </c>
      <c r="C18" s="56" t="str">
        <f>IF(SUMIFS('Suivi activité'!$I$5:$I$274,'Suivi activité'!$B$5:$B$274,'Analyse globale'!$A18,'Suivi activité'!$D$5:$D$274,'Analyse globale'!C$6)=0,"",SUMIFS('Suivi activité'!$I$5:$I$274,'Suivi activité'!$B$5:$B$274,'Analyse globale'!$A18,'Suivi activité'!$D$5:$D$274,'Analyse globale'!C$6))</f>
        <v/>
      </c>
      <c r="D18" s="56" t="str">
        <f>IF(SUMIFS('Suivi activité'!$I$5:$I$274,'Suivi activité'!$B$5:$B$274,'Analyse globale'!$A18,'Suivi activité'!$D$5:$D$274,'Analyse globale'!D$6)=0,"",SUMIFS('Suivi activité'!$I$5:$I$274,'Suivi activité'!$B$5:$B$274,'Analyse globale'!$A18,'Suivi activité'!$D$5:$D$274,'Analyse globale'!D$6))</f>
        <v/>
      </c>
      <c r="E18" s="56" t="str">
        <f>IF(SUMIFS('Suivi activité'!$I$5:$I$274,'Suivi activité'!$B$5:$B$274,'Analyse globale'!$A18,'Suivi activité'!$D$5:$D$274,'Analyse globale'!E$6)=0,"",SUMIFS('Suivi activité'!$I$5:$I$274,'Suivi activité'!$B$5:$B$274,'Analyse globale'!$A18,'Suivi activité'!$D$5:$D$274,'Analyse globale'!E$6))</f>
        <v/>
      </c>
      <c r="F18" s="56" t="str">
        <f>IF(SUMIFS('Suivi activité'!$I$5:$I$274,'Suivi activité'!$B$5:$B$274,'Analyse globale'!$A18,'Suivi activité'!$D$5:$D$274,'Analyse globale'!F$6)=0,"",SUMIFS('Suivi activité'!$I$5:$I$274,'Suivi activité'!$B$5:$B$274,'Analyse globale'!$A18,'Suivi activité'!$D$5:$D$274,'Analyse globale'!F$6))</f>
        <v/>
      </c>
      <c r="G18" s="56" t="str">
        <f>IF(SUMIFS('Suivi activité'!$I$5:$I$274,'Suivi activité'!$B$5:$B$274,'Analyse globale'!$A18,'Suivi activité'!$D$5:$D$274,'Analyse globale'!G$6)=0,"",SUMIFS('Suivi activité'!$I$5:$I$274,'Suivi activité'!$B$5:$B$274,'Analyse globale'!$A18,'Suivi activité'!$D$5:$D$274,'Analyse globale'!G$6))</f>
        <v/>
      </c>
      <c r="H18" s="56" t="str">
        <f>IF(SUMIFS('Suivi activité'!$I$5:$I$274,'Suivi activité'!$B$5:$B$274,'Analyse globale'!$A18,'Suivi activité'!$D$5:$D$274,'Analyse globale'!H$6)=0,"",SUMIFS('Suivi activité'!$I$5:$I$274,'Suivi activité'!$B$5:$B$274,'Analyse globale'!$A18,'Suivi activité'!$D$5:$D$274,'Analyse globale'!H$6))</f>
        <v/>
      </c>
      <c r="I18" s="56" t="str">
        <f>IF(SUMIFS('Suivi activité'!$I$5:$I$274,'Suivi activité'!$B$5:$B$274,'Analyse globale'!$A18,'Suivi activité'!$D$5:$D$274,'Analyse globale'!I$6)=0,"",SUMIFS('Suivi activité'!$I$5:$I$274,'Suivi activité'!$B$5:$B$274,'Analyse globale'!$A18,'Suivi activité'!$D$5:$D$274,'Analyse globale'!I$6))</f>
        <v/>
      </c>
      <c r="J18" s="56" t="str">
        <f>IF(SUMIFS('Suivi activité'!$I$5:$I$274,'Suivi activité'!$B$5:$B$274,'Analyse globale'!$A18,'Suivi activité'!$D$5:$D$274,'Analyse globale'!J$6)=0,"",SUMIFS('Suivi activité'!$I$5:$I$274,'Suivi activité'!$B$5:$B$274,'Analyse globale'!$A18,'Suivi activité'!$D$5:$D$274,'Analyse globale'!J$6))</f>
        <v/>
      </c>
      <c r="K18" s="56" t="str">
        <f>IF(SUMIFS('Suivi activité'!$I$5:$I$274,'Suivi activité'!$B$5:$B$274,'Analyse globale'!$A18,'Suivi activité'!$D$5:$D$274,'Analyse globale'!K$6)=0,"",SUMIFS('Suivi activité'!$I$5:$I$274,'Suivi activité'!$B$5:$B$274,'Analyse globale'!$A18,'Suivi activité'!$D$5:$D$274,'Analyse globale'!K$6))</f>
        <v/>
      </c>
      <c r="L18" s="56" t="str">
        <f>IF(SUMIFS('Suivi activité'!$I$5:$I$274,'Suivi activité'!$B$5:$B$274,'Analyse globale'!$A18,'Suivi activité'!$D$5:$D$274,'Analyse globale'!L$6)=0,"",SUMIFS('Suivi activité'!$I$5:$I$274,'Suivi activité'!$B$5:$B$274,'Analyse globale'!$A18,'Suivi activité'!$D$5:$D$274,'Analyse globale'!L$6))</f>
        <v/>
      </c>
      <c r="M18" s="56" t="str">
        <f>IF(SUMIFS('Suivi activité'!$I$5:$I$274,'Suivi activité'!$B$5:$B$274,'Analyse globale'!$A18,'Suivi activité'!$D$5:$D$274,'Analyse globale'!M$6)=0,"",SUMIFS('Suivi activité'!$I$5:$I$274,'Suivi activité'!$B$5:$B$274,'Analyse globale'!$A18,'Suivi activité'!$D$5:$D$274,'Analyse globale'!M$6))</f>
        <v/>
      </c>
      <c r="N18" s="56">
        <f t="shared" si="1"/>
        <v>0</v>
      </c>
      <c r="O18" s="58">
        <f t="shared" ref="O18" si="2">N18/$N$19</f>
        <v>0</v>
      </c>
      <c r="P18" s="5"/>
    </row>
    <row r="19" spans="1:16" ht="20.25" customHeight="1" x14ac:dyDescent="0.25">
      <c r="A19" s="8" t="s">
        <v>29</v>
      </c>
      <c r="B19" s="57">
        <f t="shared" ref="B19:N19" si="3">SUM(B7:B18)</f>
        <v>1</v>
      </c>
      <c r="C19" s="57">
        <f t="shared" si="3"/>
        <v>1</v>
      </c>
      <c r="D19" s="57">
        <f t="shared" si="3"/>
        <v>1</v>
      </c>
      <c r="E19" s="57">
        <f t="shared" si="3"/>
        <v>4</v>
      </c>
      <c r="F19" s="57">
        <f t="shared" si="3"/>
        <v>0</v>
      </c>
      <c r="G19" s="57">
        <f t="shared" si="3"/>
        <v>0</v>
      </c>
      <c r="H19" s="57">
        <f t="shared" si="3"/>
        <v>0</v>
      </c>
      <c r="I19" s="57">
        <f t="shared" si="3"/>
        <v>0</v>
      </c>
      <c r="J19" s="57">
        <f t="shared" si="3"/>
        <v>0</v>
      </c>
      <c r="K19" s="57">
        <f t="shared" si="3"/>
        <v>0</v>
      </c>
      <c r="L19" s="57">
        <f t="shared" si="3"/>
        <v>0</v>
      </c>
      <c r="M19" s="57">
        <f t="shared" si="3"/>
        <v>1</v>
      </c>
      <c r="N19" s="57">
        <f t="shared" si="3"/>
        <v>8</v>
      </c>
      <c r="O19" s="59">
        <f>N19/$N$19</f>
        <v>1</v>
      </c>
      <c r="P19" s="5"/>
    </row>
    <row r="20" spans="1:16" ht="22.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 spans="1:16" ht="24" customHeight="1" x14ac:dyDescent="0.25">
      <c r="A21" s="232" t="s">
        <v>73</v>
      </c>
      <c r="B21" s="232"/>
      <c r="C21" s="232"/>
    </row>
    <row r="22" spans="1:16" ht="24" customHeight="1" x14ac:dyDescent="0.25">
      <c r="A22" s="53" t="s">
        <v>24</v>
      </c>
      <c r="B22" s="55" t="s">
        <v>30</v>
      </c>
      <c r="C22" s="54" t="s">
        <v>23</v>
      </c>
    </row>
    <row r="23" spans="1:16" ht="24" customHeight="1" x14ac:dyDescent="0.25">
      <c r="A23" s="6" t="str">
        <f>IF(ISBLANK('Paramètres de choix'!C7),"",'Paramètres de choix'!C7)</f>
        <v>RDV 1 à fixer</v>
      </c>
      <c r="B23" s="6">
        <f>IF(ISBLANK('Paramètres de choix'!C7),"",COUNTIF('Suivi activité'!$H$5:$HG$274,A23))</f>
        <v>1</v>
      </c>
      <c r="C23" s="60">
        <f t="shared" ref="C23:C34" si="4">IF(ISERROR(B23/$B$35),"",B23/$B$35)</f>
        <v>0.125</v>
      </c>
    </row>
    <row r="24" spans="1:16" ht="24" customHeight="1" x14ac:dyDescent="0.25">
      <c r="A24" s="6" t="str">
        <f>IF(ISBLANK('Paramètres de choix'!C8),"",'Paramètres de choix'!C8)</f>
        <v>RDV 1 pris</v>
      </c>
      <c r="B24" s="6">
        <f>IF(ISBLANK('Paramètres de choix'!C8),"",COUNTIF('Suivi activité'!$H$5:$HG$274,A24))</f>
        <v>0</v>
      </c>
      <c r="C24" s="60">
        <f t="shared" si="4"/>
        <v>0</v>
      </c>
    </row>
    <row r="25" spans="1:16" ht="24" customHeight="1" x14ac:dyDescent="0.25">
      <c r="A25" s="6" t="str">
        <f>IF(ISBLANK('Paramètres de choix'!C9),"",'Paramètres de choix'!C9)</f>
        <v>RDV 1 fait</v>
      </c>
      <c r="B25" s="6">
        <f>IF(ISBLANK('Paramètres de choix'!C9),"",COUNTIF('Suivi activité'!$H$5:$HG$274,A25))</f>
        <v>1</v>
      </c>
      <c r="C25" s="60">
        <f t="shared" si="4"/>
        <v>0.125</v>
      </c>
    </row>
    <row r="26" spans="1:16" ht="24" customHeight="1" x14ac:dyDescent="0.25">
      <c r="A26" s="6" t="str">
        <f>IF(ISBLANK('Paramètres de choix'!C10),"",'Paramètres de choix'!C10)</f>
        <v>Devis remis - négo</v>
      </c>
      <c r="B26" s="6">
        <f>IF(ISBLANK('Paramètres de choix'!C10),"",COUNTIF('Suivi activité'!$H$5:$HG$274,A26))</f>
        <v>1</v>
      </c>
      <c r="C26" s="60">
        <f t="shared" si="4"/>
        <v>0.125</v>
      </c>
    </row>
    <row r="27" spans="1:16" ht="24" customHeight="1" x14ac:dyDescent="0.25">
      <c r="A27" s="6" t="str">
        <f>IF(ISBLANK('Paramètres de choix'!C11),"",'Paramètres de choix'!C11)</f>
        <v>Signé - A valider</v>
      </c>
      <c r="B27" s="6">
        <f>IF(ISBLANK('Paramètres de choix'!C11),"",COUNTIF('Suivi activité'!$H$5:$HG$274,A27))</f>
        <v>2</v>
      </c>
      <c r="C27" s="60">
        <f t="shared" si="4"/>
        <v>0.25</v>
      </c>
    </row>
    <row r="28" spans="1:16" ht="24" customHeight="1" x14ac:dyDescent="0.25">
      <c r="A28" s="6" t="str">
        <f>IF(ISBLANK('Paramètres de choix'!C12),"",'Paramètres de choix'!C12)</f>
        <v>Signé - Validé</v>
      </c>
      <c r="B28" s="6">
        <f>IF(ISBLANK('Paramètres de choix'!C12),"",COUNTIF('Suivi activité'!$H$5:$HG$274,A28))</f>
        <v>1</v>
      </c>
      <c r="C28" s="60">
        <f t="shared" si="4"/>
        <v>0.125</v>
      </c>
    </row>
    <row r="29" spans="1:16" ht="24" customHeight="1" x14ac:dyDescent="0.25">
      <c r="A29" s="6" t="str">
        <f>IF(ISBLANK('Paramètres de choix'!C13),"",'Paramètres de choix'!C13)</f>
        <v>Signé - Annulé</v>
      </c>
      <c r="B29" s="6">
        <f>IF(ISBLANK('Paramètres de choix'!C13),"",COUNTIF('Suivi activité'!$H$5:$HG$274,A29))</f>
        <v>1</v>
      </c>
      <c r="C29" s="60">
        <f t="shared" si="4"/>
        <v>0.125</v>
      </c>
    </row>
    <row r="30" spans="1:16" ht="24" customHeight="1" x14ac:dyDescent="0.25">
      <c r="A30" s="6" t="str">
        <f>IF(ISBLANK('Paramètres de choix'!C14),"",'Paramètres de choix'!C14)</f>
        <v>Sans Suite - Abandonné</v>
      </c>
      <c r="B30" s="6">
        <f>IF(ISBLANK('Paramètres de choix'!C14),"",COUNTIF('Suivi activité'!$H$5:$HG$274,A30))</f>
        <v>1</v>
      </c>
      <c r="C30" s="60">
        <f t="shared" si="4"/>
        <v>0.125</v>
      </c>
    </row>
    <row r="31" spans="1:16" ht="24" customHeight="1" x14ac:dyDescent="0.25">
      <c r="A31" s="6" t="str">
        <f>IF(ISBLANK('Paramètres de choix'!C15),"",'Paramètres de choix'!C15)</f>
        <v>Perdu</v>
      </c>
      <c r="B31" s="6">
        <f>IF(ISBLANK('Paramètres de choix'!C15),"",COUNTIF('Suivi activité'!$H$5:$HG$274,A31))</f>
        <v>0</v>
      </c>
      <c r="C31" s="60">
        <f t="shared" si="4"/>
        <v>0</v>
      </c>
    </row>
    <row r="32" spans="1:16" ht="24" customHeight="1" x14ac:dyDescent="0.25">
      <c r="A32" s="6" t="str">
        <f>IF(ISBLANK('Paramètres de choix'!C16),"",'Paramètres de choix'!C16)</f>
        <v>Stand-by</v>
      </c>
      <c r="B32" s="6">
        <f>IF(ISBLANK('Paramètres de choix'!C16),"",COUNTIF('Suivi activité'!$H$5:$HG$274,A32))</f>
        <v>0</v>
      </c>
      <c r="C32" s="60">
        <f t="shared" si="4"/>
        <v>0</v>
      </c>
    </row>
    <row r="33" spans="1:3" ht="24" customHeight="1" x14ac:dyDescent="0.25">
      <c r="A33" s="6" t="str">
        <f>IF(ISBLANK('Paramètres de choix'!C17),"",'Paramètres de choix'!C17)</f>
        <v/>
      </c>
      <c r="B33" s="6" t="str">
        <f>IF(ISBLANK('Paramètres de choix'!C17),"",COUNTIF('Suivi activité'!$H$5:$HG$274,A33))</f>
        <v/>
      </c>
      <c r="C33" s="60" t="str">
        <f t="shared" si="4"/>
        <v/>
      </c>
    </row>
    <row r="34" spans="1:3" ht="24" customHeight="1" x14ac:dyDescent="0.25">
      <c r="A34" s="6" t="str">
        <f>IF(ISBLANK('Paramètres de choix'!C18),"",'Paramètres de choix'!C18)</f>
        <v/>
      </c>
      <c r="B34" s="6" t="str">
        <f>IF(ISBLANK('Paramètres de choix'!C18),"",COUNTIF('Suivi activité'!$H$5:$HG$274,A34))</f>
        <v/>
      </c>
      <c r="C34" s="60" t="str">
        <f t="shared" si="4"/>
        <v/>
      </c>
    </row>
    <row r="35" spans="1:3" ht="24" customHeight="1" x14ac:dyDescent="0.25">
      <c r="A35" s="8" t="s">
        <v>29</v>
      </c>
      <c r="B35" s="7">
        <f>SUM(B23:B34)</f>
        <v>8</v>
      </c>
      <c r="C35" s="131">
        <f>SUM(C23:C34)</f>
        <v>1</v>
      </c>
    </row>
  </sheetData>
  <sheetProtection algorithmName="SHA-512" hashValue="wiCF5KC4ch74D7XhQqN7FzeflVh70Metsf4yYcvJH0GXh1gVIjCixSrk5Z9ND4lCcy75ZdFHEpmc8opRpBuYGA==" saltValue="LWzjC6luwtnOmt6mjpxCWw==" spinCount="100000" sheet="1" objects="1" scenarios="1"/>
  <mergeCells count="2">
    <mergeCell ref="A5:O5"/>
    <mergeCell ref="A21:C21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77" scale="70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8"/>
  <sheetViews>
    <sheetView showGridLines="0" zoomScaleNormal="100" workbookViewId="0"/>
  </sheetViews>
  <sheetFormatPr baseColWidth="10" defaultColWidth="10.85546875" defaultRowHeight="15" x14ac:dyDescent="0.25"/>
  <cols>
    <col min="1" max="1" width="31.140625" style="2" customWidth="1"/>
    <col min="2" max="15" width="11.5703125" style="2" customWidth="1"/>
    <col min="16" max="16" width="26.7109375" style="2" customWidth="1"/>
    <col min="17" max="18" width="17" style="2" customWidth="1"/>
    <col min="19" max="19" width="3.7109375" style="2" customWidth="1"/>
    <col min="20" max="16384" width="10.85546875" style="2"/>
  </cols>
  <sheetData>
    <row r="1" spans="1:15" ht="23.25" x14ac:dyDescent="0.25">
      <c r="A1" s="48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25" customHeight="1" x14ac:dyDescent="0.3">
      <c r="A2" s="175" t="s">
        <v>66</v>
      </c>
    </row>
    <row r="3" spans="1:15" ht="20.25" customHeight="1" x14ac:dyDescent="0.3">
      <c r="A3" s="61"/>
    </row>
    <row r="4" spans="1:15" ht="20.25" customHeight="1" x14ac:dyDescent="0.25">
      <c r="D4" s="65"/>
      <c r="E4" s="65"/>
      <c r="F4" s="148" t="s">
        <v>70</v>
      </c>
      <c r="G4" s="233" t="s">
        <v>53</v>
      </c>
      <c r="H4" s="234"/>
      <c r="I4" s="235"/>
    </row>
    <row r="5" spans="1:15" ht="20.25" customHeight="1" x14ac:dyDescent="0.25"/>
    <row r="6" spans="1:15" ht="24.75" customHeight="1" x14ac:dyDescent="0.25">
      <c r="A6" s="232" t="s">
        <v>96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ht="20.25" customHeight="1" x14ac:dyDescent="0.25">
      <c r="A7" s="53" t="s">
        <v>65</v>
      </c>
      <c r="B7" s="55" t="s">
        <v>21</v>
      </c>
      <c r="C7" s="55" t="s">
        <v>31</v>
      </c>
      <c r="D7" s="55" t="s">
        <v>32</v>
      </c>
      <c r="E7" s="55" t="s">
        <v>33</v>
      </c>
      <c r="F7" s="55" t="s">
        <v>34</v>
      </c>
      <c r="G7" s="55" t="s">
        <v>35</v>
      </c>
      <c r="H7" s="55" t="s">
        <v>36</v>
      </c>
      <c r="I7" s="55" t="s">
        <v>37</v>
      </c>
      <c r="J7" s="55" t="s">
        <v>38</v>
      </c>
      <c r="K7" s="55" t="s">
        <v>39</v>
      </c>
      <c r="L7" s="55" t="s">
        <v>22</v>
      </c>
      <c r="M7" s="55" t="s">
        <v>20</v>
      </c>
      <c r="N7" s="55" t="s">
        <v>29</v>
      </c>
      <c r="O7" s="55" t="s">
        <v>23</v>
      </c>
    </row>
    <row r="8" spans="1:15" ht="20.25" customHeight="1" x14ac:dyDescent="0.25">
      <c r="A8" s="49" t="str">
        <f>IF(ISBLANK('Paramètres de choix'!A7),"",'Paramètres de choix'!A7)</f>
        <v>Appel direct</v>
      </c>
      <c r="B8" s="56">
        <f>IF(SUMIFS('Suivi activité'!$I$5:$I$274,'Suivi activité'!$B$5:$B$274,$A8,'Suivi activité'!$D$5:$D$274,B$7,'Suivi activité'!$E$5:$E$274,$G$4)=0,"",SUMIFS('Suivi activité'!$I$5:$I$274,'Suivi activité'!$B$5:$B$274,$A8,'Suivi activité'!$D$5:$D$274,B$7,'Suivi activité'!$E$5:$E$274,$G$4))</f>
        <v>1</v>
      </c>
      <c r="C8" s="56" t="str">
        <f>IF(SUMIFS('Suivi activité'!$I$5:$I$274,'Suivi activité'!$B$5:$B$274,$A8,'Suivi activité'!$D$5:$D$274,C$7,'Suivi activité'!$E$5:$E$274,$G$4)=0,"",SUMIFS('Suivi activité'!$I$5:$I$274,'Suivi activité'!$B$5:$B$274,$A8,'Suivi activité'!$D$5:$D$274,C$7,'Suivi activité'!$E$5:$E$274,$G$4))</f>
        <v/>
      </c>
      <c r="D8" s="56" t="str">
        <f>IF(SUMIFS('Suivi activité'!$I$5:$I$274,'Suivi activité'!$B$5:$B$274,$A8,'Suivi activité'!$D$5:$D$274,D$7,'Suivi activité'!$E$5:$E$274,$G$4)=0,"",SUMIFS('Suivi activité'!$I$5:$I$274,'Suivi activité'!$B$5:$B$274,$A8,'Suivi activité'!$D$5:$D$274,D$7,'Suivi activité'!$E$5:$E$274,$G$4))</f>
        <v/>
      </c>
      <c r="E8" s="56" t="str">
        <f>IF(SUMIFS('Suivi activité'!$I$5:$I$274,'Suivi activité'!$B$5:$B$274,$A8,'Suivi activité'!$D$5:$D$274,E$7,'Suivi activité'!$E$5:$E$274,$G$4)=0,"",SUMIFS('Suivi activité'!$I$5:$I$274,'Suivi activité'!$B$5:$B$274,$A8,'Suivi activité'!$D$5:$D$274,E$7,'Suivi activité'!$E$5:$E$274,$G$4))</f>
        <v/>
      </c>
      <c r="F8" s="56" t="str">
        <f>IF(SUMIFS('Suivi activité'!$I$5:$I$274,'Suivi activité'!$B$5:$B$274,$A8,'Suivi activité'!$D$5:$D$274,F$7,'Suivi activité'!$E$5:$E$274,$G$4)=0,"",SUMIFS('Suivi activité'!$I$5:$I$274,'Suivi activité'!$B$5:$B$274,$A8,'Suivi activité'!$D$5:$D$274,F$7,'Suivi activité'!$E$5:$E$274,$G$4))</f>
        <v/>
      </c>
      <c r="G8" s="56" t="str">
        <f>IF(SUMIFS('Suivi activité'!$I$5:$I$274,'Suivi activité'!$B$5:$B$274,$A8,'Suivi activité'!$D$5:$D$274,G$7,'Suivi activité'!$E$5:$E$274,$G$4)=0,"",SUMIFS('Suivi activité'!$I$5:$I$274,'Suivi activité'!$B$5:$B$274,$A8,'Suivi activité'!$D$5:$D$274,G$7,'Suivi activité'!$E$5:$E$274,$G$4))</f>
        <v/>
      </c>
      <c r="H8" s="56" t="str">
        <f>IF(SUMIFS('Suivi activité'!$I$5:$I$274,'Suivi activité'!$B$5:$B$274,$A8,'Suivi activité'!$D$5:$D$274,H$7,'Suivi activité'!$E$5:$E$274,$G$4)=0,"",SUMIFS('Suivi activité'!$I$5:$I$274,'Suivi activité'!$B$5:$B$274,$A8,'Suivi activité'!$D$5:$D$274,H$7,'Suivi activité'!$E$5:$E$274,$G$4))</f>
        <v/>
      </c>
      <c r="I8" s="56" t="str">
        <f>IF(SUMIFS('Suivi activité'!$I$5:$I$274,'Suivi activité'!$B$5:$B$274,$A8,'Suivi activité'!$D$5:$D$274,I$7,'Suivi activité'!$E$5:$E$274,$G$4)=0,"",SUMIFS('Suivi activité'!$I$5:$I$274,'Suivi activité'!$B$5:$B$274,$A8,'Suivi activité'!$D$5:$D$274,I$7,'Suivi activité'!$E$5:$E$274,$G$4))</f>
        <v/>
      </c>
      <c r="J8" s="56" t="str">
        <f>IF(SUMIFS('Suivi activité'!$I$5:$I$274,'Suivi activité'!$B$5:$B$274,$A8,'Suivi activité'!$D$5:$D$274,J$7,'Suivi activité'!$E$5:$E$274,$G$4)=0,"",SUMIFS('Suivi activité'!$I$5:$I$274,'Suivi activité'!$B$5:$B$274,$A8,'Suivi activité'!$D$5:$D$274,J$7,'Suivi activité'!$E$5:$E$274,$G$4))</f>
        <v/>
      </c>
      <c r="K8" s="56" t="str">
        <f>IF(SUMIFS('Suivi activité'!$I$5:$I$274,'Suivi activité'!$B$5:$B$274,$A8,'Suivi activité'!$D$5:$D$274,K$7,'Suivi activité'!$E$5:$E$274,$G$4)=0,"",SUMIFS('Suivi activité'!$I$5:$I$274,'Suivi activité'!$B$5:$B$274,$A8,'Suivi activité'!$D$5:$D$274,K$7,'Suivi activité'!$E$5:$E$274,$G$4))</f>
        <v/>
      </c>
      <c r="L8" s="56" t="str">
        <f>IF(SUMIFS('Suivi activité'!$I$5:$I$274,'Suivi activité'!$B$5:$B$274,$A8,'Suivi activité'!$D$5:$D$274,L$7,'Suivi activité'!$E$5:$E$274,$G$4)=0,"",SUMIFS('Suivi activité'!$I$5:$I$274,'Suivi activité'!$B$5:$B$274,$A8,'Suivi activité'!$D$5:$D$274,L$7,'Suivi activité'!$E$5:$E$274,$G$4))</f>
        <v/>
      </c>
      <c r="M8" s="56" t="str">
        <f>IF(SUMIFS('Suivi activité'!$I$5:$I$274,'Suivi activité'!$B$5:$B$274,$A8,'Suivi activité'!$D$5:$D$274,M$7,'Suivi activité'!$E$5:$E$274,$G$4)=0,"",SUMIFS('Suivi activité'!$I$5:$I$274,'Suivi activité'!$B$5:$B$274,$A8,'Suivi activité'!$D$5:$D$274,M$7,'Suivi activité'!$E$5:$E$274,$G$4))</f>
        <v/>
      </c>
      <c r="N8" s="56">
        <f>SUM(B8:M8)</f>
        <v>1</v>
      </c>
      <c r="O8" s="58">
        <f>N8/$N$20</f>
        <v>0.16666666666666666</v>
      </c>
    </row>
    <row r="9" spans="1:15" ht="20.25" customHeight="1" x14ac:dyDescent="0.25">
      <c r="A9" s="49" t="str">
        <f>IF(ISBLANK('Paramètres de choix'!A8),"",'Paramètres de choix'!A8)</f>
        <v>Contact e-mail direct</v>
      </c>
      <c r="B9" s="56" t="str">
        <f>IF(SUMIFS('Suivi activité'!$I$5:$I$274,'Suivi activité'!$B$5:$B$274,$A9,'Suivi activité'!$D$5:$D$274,B$7,'Suivi activité'!$E$5:$E$274,$G$4)=0,"",SUMIFS('Suivi activité'!$I$5:$I$274,'Suivi activité'!$B$5:$B$274,$A9,'Suivi activité'!$D$5:$D$274,B$7,'Suivi activité'!$E$5:$E$274,$G$4))</f>
        <v/>
      </c>
      <c r="C9" s="56" t="str">
        <f>IF(SUMIFS('Suivi activité'!$I$5:$I$274,'Suivi activité'!$B$5:$B$274,$A9,'Suivi activité'!$D$5:$D$274,C$7,'Suivi activité'!$E$5:$E$274,$G$4)=0,"",SUMIFS('Suivi activité'!$I$5:$I$274,'Suivi activité'!$B$5:$B$274,$A9,'Suivi activité'!$D$5:$D$274,C$7,'Suivi activité'!$E$5:$E$274,$G$4))</f>
        <v/>
      </c>
      <c r="D9" s="56" t="str">
        <f>IF(SUMIFS('Suivi activité'!$I$5:$I$274,'Suivi activité'!$B$5:$B$274,$A9,'Suivi activité'!$D$5:$D$274,D$7,'Suivi activité'!$E$5:$E$274,$G$4)=0,"",SUMIFS('Suivi activité'!$I$5:$I$274,'Suivi activité'!$B$5:$B$274,$A9,'Suivi activité'!$D$5:$D$274,D$7,'Suivi activité'!$E$5:$E$274,$G$4))</f>
        <v/>
      </c>
      <c r="E9" s="56" t="str">
        <f>IF(SUMIFS('Suivi activité'!$I$5:$I$274,'Suivi activité'!$B$5:$B$274,$A9,'Suivi activité'!$D$5:$D$274,E$7,'Suivi activité'!$E$5:$E$274,$G$4)=0,"",SUMIFS('Suivi activité'!$I$5:$I$274,'Suivi activité'!$B$5:$B$274,$A9,'Suivi activité'!$D$5:$D$274,E$7,'Suivi activité'!$E$5:$E$274,$G$4))</f>
        <v/>
      </c>
      <c r="F9" s="56" t="str">
        <f>IF(SUMIFS('Suivi activité'!$I$5:$I$274,'Suivi activité'!$B$5:$B$274,$A9,'Suivi activité'!$D$5:$D$274,F$7,'Suivi activité'!$E$5:$E$274,$G$4)=0,"",SUMIFS('Suivi activité'!$I$5:$I$274,'Suivi activité'!$B$5:$B$274,$A9,'Suivi activité'!$D$5:$D$274,F$7,'Suivi activité'!$E$5:$E$274,$G$4))</f>
        <v/>
      </c>
      <c r="G9" s="56" t="str">
        <f>IF(SUMIFS('Suivi activité'!$I$5:$I$274,'Suivi activité'!$B$5:$B$274,$A9,'Suivi activité'!$D$5:$D$274,G$7,'Suivi activité'!$E$5:$E$274,$G$4)=0,"",SUMIFS('Suivi activité'!$I$5:$I$274,'Suivi activité'!$B$5:$B$274,$A9,'Suivi activité'!$D$5:$D$274,G$7,'Suivi activité'!$E$5:$E$274,$G$4))</f>
        <v/>
      </c>
      <c r="H9" s="56" t="str">
        <f>IF(SUMIFS('Suivi activité'!$I$5:$I$274,'Suivi activité'!$B$5:$B$274,$A9,'Suivi activité'!$D$5:$D$274,H$7,'Suivi activité'!$E$5:$E$274,$G$4)=0,"",SUMIFS('Suivi activité'!$I$5:$I$274,'Suivi activité'!$B$5:$B$274,$A9,'Suivi activité'!$D$5:$D$274,H$7,'Suivi activité'!$E$5:$E$274,$G$4))</f>
        <v/>
      </c>
      <c r="I9" s="56" t="str">
        <f>IF(SUMIFS('Suivi activité'!$I$5:$I$274,'Suivi activité'!$B$5:$B$274,$A9,'Suivi activité'!$D$5:$D$274,I$7,'Suivi activité'!$E$5:$E$274,$G$4)=0,"",SUMIFS('Suivi activité'!$I$5:$I$274,'Suivi activité'!$B$5:$B$274,$A9,'Suivi activité'!$D$5:$D$274,I$7,'Suivi activité'!$E$5:$E$274,$G$4))</f>
        <v/>
      </c>
      <c r="J9" s="56" t="str">
        <f>IF(SUMIFS('Suivi activité'!$I$5:$I$274,'Suivi activité'!$B$5:$B$274,$A9,'Suivi activité'!$D$5:$D$274,J$7,'Suivi activité'!$E$5:$E$274,$G$4)=0,"",SUMIFS('Suivi activité'!$I$5:$I$274,'Suivi activité'!$B$5:$B$274,$A9,'Suivi activité'!$D$5:$D$274,J$7,'Suivi activité'!$E$5:$E$274,$G$4))</f>
        <v/>
      </c>
      <c r="K9" s="56" t="str">
        <f>IF(SUMIFS('Suivi activité'!$I$5:$I$274,'Suivi activité'!$B$5:$B$274,$A9,'Suivi activité'!$D$5:$D$274,K$7,'Suivi activité'!$E$5:$E$274,$G$4)=0,"",SUMIFS('Suivi activité'!$I$5:$I$274,'Suivi activité'!$B$5:$B$274,$A9,'Suivi activité'!$D$5:$D$274,K$7,'Suivi activité'!$E$5:$E$274,$G$4))</f>
        <v/>
      </c>
      <c r="L9" s="56" t="str">
        <f>IF(SUMIFS('Suivi activité'!$I$5:$I$274,'Suivi activité'!$B$5:$B$274,$A9,'Suivi activité'!$D$5:$D$274,L$7,'Suivi activité'!$E$5:$E$274,$G$4)=0,"",SUMIFS('Suivi activité'!$I$5:$I$274,'Suivi activité'!$B$5:$B$274,$A9,'Suivi activité'!$D$5:$D$274,L$7,'Suivi activité'!$E$5:$E$274,$G$4))</f>
        <v/>
      </c>
      <c r="M9" s="56" t="str">
        <f>IF(SUMIFS('Suivi activité'!$I$5:$I$274,'Suivi activité'!$B$5:$B$274,$A9,'Suivi activité'!$D$5:$D$274,M$7,'Suivi activité'!$E$5:$E$274,$G$4)=0,"",SUMIFS('Suivi activité'!$I$5:$I$274,'Suivi activité'!$B$5:$B$274,$A9,'Suivi activité'!$D$5:$D$274,M$7,'Suivi activité'!$E$5:$E$274,$G$4))</f>
        <v/>
      </c>
      <c r="N9" s="56">
        <f t="shared" ref="N9:N19" si="0">SUM(B9:M9)</f>
        <v>0</v>
      </c>
      <c r="O9" s="58">
        <f t="shared" ref="O9:O20" si="1">N9/$N$20</f>
        <v>0</v>
      </c>
    </row>
    <row r="10" spans="1:15" ht="20.25" customHeight="1" x14ac:dyDescent="0.25">
      <c r="A10" s="49" t="str">
        <f>IF(ISBLANK('Paramètres de choix'!A9),"",'Paramètres de choix'!A9)</f>
        <v>Mailing</v>
      </c>
      <c r="B10" s="56" t="str">
        <f>IF(SUMIFS('Suivi activité'!$I$5:$I$274,'Suivi activité'!$B$5:$B$274,$A10,'Suivi activité'!$D$5:$D$274,B$7,'Suivi activité'!$E$5:$E$274,$G$4)=0,"",SUMIFS('Suivi activité'!$I$5:$I$274,'Suivi activité'!$B$5:$B$274,$A10,'Suivi activité'!$D$5:$D$274,B$7,'Suivi activité'!$E$5:$E$274,$G$4))</f>
        <v/>
      </c>
      <c r="C10" s="56" t="str">
        <f>IF(SUMIFS('Suivi activité'!$I$5:$I$274,'Suivi activité'!$B$5:$B$274,$A10,'Suivi activité'!$D$5:$D$274,C$7,'Suivi activité'!$E$5:$E$274,$G$4)=0,"",SUMIFS('Suivi activité'!$I$5:$I$274,'Suivi activité'!$B$5:$B$274,$A10,'Suivi activité'!$D$5:$D$274,C$7,'Suivi activité'!$E$5:$E$274,$G$4))</f>
        <v/>
      </c>
      <c r="D10" s="56" t="str">
        <f>IF(SUMIFS('Suivi activité'!$I$5:$I$274,'Suivi activité'!$B$5:$B$274,$A10,'Suivi activité'!$D$5:$D$274,D$7,'Suivi activité'!$E$5:$E$274,$G$4)=0,"",SUMIFS('Suivi activité'!$I$5:$I$274,'Suivi activité'!$B$5:$B$274,$A10,'Suivi activité'!$D$5:$D$274,D$7,'Suivi activité'!$E$5:$E$274,$G$4))</f>
        <v/>
      </c>
      <c r="E10" s="56" t="str">
        <f>IF(SUMIFS('Suivi activité'!$I$5:$I$274,'Suivi activité'!$B$5:$B$274,$A10,'Suivi activité'!$D$5:$D$274,E$7,'Suivi activité'!$E$5:$E$274,$G$4)=0,"",SUMIFS('Suivi activité'!$I$5:$I$274,'Suivi activité'!$B$5:$B$274,$A10,'Suivi activité'!$D$5:$D$274,E$7,'Suivi activité'!$E$5:$E$274,$G$4))</f>
        <v/>
      </c>
      <c r="F10" s="56" t="str">
        <f>IF(SUMIFS('Suivi activité'!$I$5:$I$274,'Suivi activité'!$B$5:$B$274,$A10,'Suivi activité'!$D$5:$D$274,F$7,'Suivi activité'!$E$5:$E$274,$G$4)=0,"",SUMIFS('Suivi activité'!$I$5:$I$274,'Suivi activité'!$B$5:$B$274,$A10,'Suivi activité'!$D$5:$D$274,F$7,'Suivi activité'!$E$5:$E$274,$G$4))</f>
        <v/>
      </c>
      <c r="G10" s="56" t="str">
        <f>IF(SUMIFS('Suivi activité'!$I$5:$I$274,'Suivi activité'!$B$5:$B$274,$A10,'Suivi activité'!$D$5:$D$274,G$7,'Suivi activité'!$E$5:$E$274,$G$4)=0,"",SUMIFS('Suivi activité'!$I$5:$I$274,'Suivi activité'!$B$5:$B$274,$A10,'Suivi activité'!$D$5:$D$274,G$7,'Suivi activité'!$E$5:$E$274,$G$4))</f>
        <v/>
      </c>
      <c r="H10" s="56" t="str">
        <f>IF(SUMIFS('Suivi activité'!$I$5:$I$274,'Suivi activité'!$B$5:$B$274,$A10,'Suivi activité'!$D$5:$D$274,H$7,'Suivi activité'!$E$5:$E$274,$G$4)=0,"",SUMIFS('Suivi activité'!$I$5:$I$274,'Suivi activité'!$B$5:$B$274,$A10,'Suivi activité'!$D$5:$D$274,H$7,'Suivi activité'!$E$5:$E$274,$G$4))</f>
        <v/>
      </c>
      <c r="I10" s="56" t="str">
        <f>IF(SUMIFS('Suivi activité'!$I$5:$I$274,'Suivi activité'!$B$5:$B$274,$A10,'Suivi activité'!$D$5:$D$274,I$7,'Suivi activité'!$E$5:$E$274,$G$4)=0,"",SUMIFS('Suivi activité'!$I$5:$I$274,'Suivi activité'!$B$5:$B$274,$A10,'Suivi activité'!$D$5:$D$274,I$7,'Suivi activité'!$E$5:$E$274,$G$4))</f>
        <v/>
      </c>
      <c r="J10" s="56" t="str">
        <f>IF(SUMIFS('Suivi activité'!$I$5:$I$274,'Suivi activité'!$B$5:$B$274,$A10,'Suivi activité'!$D$5:$D$274,J$7,'Suivi activité'!$E$5:$E$274,$G$4)=0,"",SUMIFS('Suivi activité'!$I$5:$I$274,'Suivi activité'!$B$5:$B$274,$A10,'Suivi activité'!$D$5:$D$274,J$7,'Suivi activité'!$E$5:$E$274,$G$4))</f>
        <v/>
      </c>
      <c r="K10" s="56" t="str">
        <f>IF(SUMIFS('Suivi activité'!$I$5:$I$274,'Suivi activité'!$B$5:$B$274,$A10,'Suivi activité'!$D$5:$D$274,K$7,'Suivi activité'!$E$5:$E$274,$G$4)=0,"",SUMIFS('Suivi activité'!$I$5:$I$274,'Suivi activité'!$B$5:$B$274,$A10,'Suivi activité'!$D$5:$D$274,K$7,'Suivi activité'!$E$5:$E$274,$G$4))</f>
        <v/>
      </c>
      <c r="L10" s="56" t="str">
        <f>IF(SUMIFS('Suivi activité'!$I$5:$I$274,'Suivi activité'!$B$5:$B$274,$A10,'Suivi activité'!$D$5:$D$274,L$7,'Suivi activité'!$E$5:$E$274,$G$4)=0,"",SUMIFS('Suivi activité'!$I$5:$I$274,'Suivi activité'!$B$5:$B$274,$A10,'Suivi activité'!$D$5:$D$274,L$7,'Suivi activité'!$E$5:$E$274,$G$4))</f>
        <v/>
      </c>
      <c r="M10" s="56" t="str">
        <f>IF(SUMIFS('Suivi activité'!$I$5:$I$274,'Suivi activité'!$B$5:$B$274,$A10,'Suivi activité'!$D$5:$D$274,M$7,'Suivi activité'!$E$5:$E$274,$G$4)=0,"",SUMIFS('Suivi activité'!$I$5:$I$274,'Suivi activité'!$B$5:$B$274,$A10,'Suivi activité'!$D$5:$D$274,M$7,'Suivi activité'!$E$5:$E$274,$G$4))</f>
        <v/>
      </c>
      <c r="N10" s="56">
        <f t="shared" si="0"/>
        <v>0</v>
      </c>
      <c r="O10" s="58">
        <f t="shared" si="1"/>
        <v>0</v>
      </c>
    </row>
    <row r="11" spans="1:15" ht="20.25" customHeight="1" x14ac:dyDescent="0.25">
      <c r="A11" s="49" t="str">
        <f>IF(ISBLANK('Paramètres de choix'!A10),"",'Paramètres de choix'!A10)</f>
        <v>Parrainage</v>
      </c>
      <c r="B11" s="56" t="str">
        <f>IF(SUMIFS('Suivi activité'!$I$5:$I$274,'Suivi activité'!$B$5:$B$274,$A11,'Suivi activité'!$D$5:$D$274,B$7,'Suivi activité'!$E$5:$E$274,$G$4)=0,"",SUMIFS('Suivi activité'!$I$5:$I$274,'Suivi activité'!$B$5:$B$274,$A11,'Suivi activité'!$D$5:$D$274,B$7,'Suivi activité'!$E$5:$E$274,$G$4))</f>
        <v/>
      </c>
      <c r="C11" s="56" t="str">
        <f>IF(SUMIFS('Suivi activité'!$I$5:$I$274,'Suivi activité'!$B$5:$B$274,$A11,'Suivi activité'!$D$5:$D$274,C$7,'Suivi activité'!$E$5:$E$274,$G$4)=0,"",SUMIFS('Suivi activité'!$I$5:$I$274,'Suivi activité'!$B$5:$B$274,$A11,'Suivi activité'!$D$5:$D$274,C$7,'Suivi activité'!$E$5:$E$274,$G$4))</f>
        <v/>
      </c>
      <c r="D11" s="56">
        <f>IF(SUMIFS('Suivi activité'!$I$5:$I$274,'Suivi activité'!$B$5:$B$274,$A11,'Suivi activité'!$D$5:$D$274,D$7,'Suivi activité'!$E$5:$E$274,$G$4)=0,"",SUMIFS('Suivi activité'!$I$5:$I$274,'Suivi activité'!$B$5:$B$274,$A11,'Suivi activité'!$D$5:$D$274,D$7,'Suivi activité'!$E$5:$E$274,$G$4))</f>
        <v>1</v>
      </c>
      <c r="E11" s="56" t="str">
        <f>IF(SUMIFS('Suivi activité'!$I$5:$I$274,'Suivi activité'!$B$5:$B$274,$A11,'Suivi activité'!$D$5:$D$274,E$7,'Suivi activité'!$E$5:$E$274,$G$4)=0,"",SUMIFS('Suivi activité'!$I$5:$I$274,'Suivi activité'!$B$5:$B$274,$A11,'Suivi activité'!$D$5:$D$274,E$7,'Suivi activité'!$E$5:$E$274,$G$4))</f>
        <v/>
      </c>
      <c r="F11" s="56" t="str">
        <f>IF(SUMIFS('Suivi activité'!$I$5:$I$274,'Suivi activité'!$B$5:$B$274,$A11,'Suivi activité'!$D$5:$D$274,F$7,'Suivi activité'!$E$5:$E$274,$G$4)=0,"",SUMIFS('Suivi activité'!$I$5:$I$274,'Suivi activité'!$B$5:$B$274,$A11,'Suivi activité'!$D$5:$D$274,F$7,'Suivi activité'!$E$5:$E$274,$G$4))</f>
        <v/>
      </c>
      <c r="G11" s="56" t="str">
        <f>IF(SUMIFS('Suivi activité'!$I$5:$I$274,'Suivi activité'!$B$5:$B$274,$A11,'Suivi activité'!$D$5:$D$274,G$7,'Suivi activité'!$E$5:$E$274,$G$4)=0,"",SUMIFS('Suivi activité'!$I$5:$I$274,'Suivi activité'!$B$5:$B$274,$A11,'Suivi activité'!$D$5:$D$274,G$7,'Suivi activité'!$E$5:$E$274,$G$4))</f>
        <v/>
      </c>
      <c r="H11" s="56" t="str">
        <f>IF(SUMIFS('Suivi activité'!$I$5:$I$274,'Suivi activité'!$B$5:$B$274,$A11,'Suivi activité'!$D$5:$D$274,H$7,'Suivi activité'!$E$5:$E$274,$G$4)=0,"",SUMIFS('Suivi activité'!$I$5:$I$274,'Suivi activité'!$B$5:$B$274,$A11,'Suivi activité'!$D$5:$D$274,H$7,'Suivi activité'!$E$5:$E$274,$G$4))</f>
        <v/>
      </c>
      <c r="I11" s="56" t="str">
        <f>IF(SUMIFS('Suivi activité'!$I$5:$I$274,'Suivi activité'!$B$5:$B$274,$A11,'Suivi activité'!$D$5:$D$274,I$7,'Suivi activité'!$E$5:$E$274,$G$4)=0,"",SUMIFS('Suivi activité'!$I$5:$I$274,'Suivi activité'!$B$5:$B$274,$A11,'Suivi activité'!$D$5:$D$274,I$7,'Suivi activité'!$E$5:$E$274,$G$4))</f>
        <v/>
      </c>
      <c r="J11" s="56" t="str">
        <f>IF(SUMIFS('Suivi activité'!$I$5:$I$274,'Suivi activité'!$B$5:$B$274,$A11,'Suivi activité'!$D$5:$D$274,J$7,'Suivi activité'!$E$5:$E$274,$G$4)=0,"",SUMIFS('Suivi activité'!$I$5:$I$274,'Suivi activité'!$B$5:$B$274,$A11,'Suivi activité'!$D$5:$D$274,J$7,'Suivi activité'!$E$5:$E$274,$G$4))</f>
        <v/>
      </c>
      <c r="K11" s="56" t="str">
        <f>IF(SUMIFS('Suivi activité'!$I$5:$I$274,'Suivi activité'!$B$5:$B$274,$A11,'Suivi activité'!$D$5:$D$274,K$7,'Suivi activité'!$E$5:$E$274,$G$4)=0,"",SUMIFS('Suivi activité'!$I$5:$I$274,'Suivi activité'!$B$5:$B$274,$A11,'Suivi activité'!$D$5:$D$274,K$7,'Suivi activité'!$E$5:$E$274,$G$4))</f>
        <v/>
      </c>
      <c r="L11" s="56" t="str">
        <f>IF(SUMIFS('Suivi activité'!$I$5:$I$274,'Suivi activité'!$B$5:$B$274,$A11,'Suivi activité'!$D$5:$D$274,L$7,'Suivi activité'!$E$5:$E$274,$G$4)=0,"",SUMIFS('Suivi activité'!$I$5:$I$274,'Suivi activité'!$B$5:$B$274,$A11,'Suivi activité'!$D$5:$D$274,L$7,'Suivi activité'!$E$5:$E$274,$G$4))</f>
        <v/>
      </c>
      <c r="M11" s="56" t="str">
        <f>IF(SUMIFS('Suivi activité'!$I$5:$I$274,'Suivi activité'!$B$5:$B$274,$A11,'Suivi activité'!$D$5:$D$274,M$7,'Suivi activité'!$E$5:$E$274,$G$4)=0,"",SUMIFS('Suivi activité'!$I$5:$I$274,'Suivi activité'!$B$5:$B$274,$A11,'Suivi activité'!$D$5:$D$274,M$7,'Suivi activité'!$E$5:$E$274,$G$4))</f>
        <v/>
      </c>
      <c r="N11" s="56">
        <f t="shared" si="0"/>
        <v>1</v>
      </c>
      <c r="O11" s="58">
        <f t="shared" si="1"/>
        <v>0.16666666666666666</v>
      </c>
    </row>
    <row r="12" spans="1:15" ht="20.25" customHeight="1" x14ac:dyDescent="0.25">
      <c r="A12" s="49" t="str">
        <f>IF(ISBLANK('Paramètres de choix'!A11),"",'Paramètres de choix'!A11)</f>
        <v>Prospection directe</v>
      </c>
      <c r="B12" s="56" t="str">
        <f>IF(SUMIFS('Suivi activité'!$I$5:$I$274,'Suivi activité'!$B$5:$B$274,$A12,'Suivi activité'!$D$5:$D$274,B$7,'Suivi activité'!$E$5:$E$274,$G$4)=0,"",SUMIFS('Suivi activité'!$I$5:$I$274,'Suivi activité'!$B$5:$B$274,$A12,'Suivi activité'!$D$5:$D$274,B$7,'Suivi activité'!$E$5:$E$274,$G$4))</f>
        <v/>
      </c>
      <c r="C12" s="56" t="str">
        <f>IF(SUMIFS('Suivi activité'!$I$5:$I$274,'Suivi activité'!$B$5:$B$274,$A12,'Suivi activité'!$D$5:$D$274,C$7,'Suivi activité'!$E$5:$E$274,$G$4)=0,"",SUMIFS('Suivi activité'!$I$5:$I$274,'Suivi activité'!$B$5:$B$274,$A12,'Suivi activité'!$D$5:$D$274,C$7,'Suivi activité'!$E$5:$E$274,$G$4))</f>
        <v/>
      </c>
      <c r="D12" s="56" t="str">
        <f>IF(SUMIFS('Suivi activité'!$I$5:$I$274,'Suivi activité'!$B$5:$B$274,$A12,'Suivi activité'!$D$5:$D$274,D$7,'Suivi activité'!$E$5:$E$274,$G$4)=0,"",SUMIFS('Suivi activité'!$I$5:$I$274,'Suivi activité'!$B$5:$B$274,$A12,'Suivi activité'!$D$5:$D$274,D$7,'Suivi activité'!$E$5:$E$274,$G$4))</f>
        <v/>
      </c>
      <c r="E12" s="56" t="str">
        <f>IF(SUMIFS('Suivi activité'!$I$5:$I$274,'Suivi activité'!$B$5:$B$274,$A12,'Suivi activité'!$D$5:$D$274,E$7,'Suivi activité'!$E$5:$E$274,$G$4)=0,"",SUMIFS('Suivi activité'!$I$5:$I$274,'Suivi activité'!$B$5:$B$274,$A12,'Suivi activité'!$D$5:$D$274,E$7,'Suivi activité'!$E$5:$E$274,$G$4))</f>
        <v/>
      </c>
      <c r="F12" s="56" t="str">
        <f>IF(SUMIFS('Suivi activité'!$I$5:$I$274,'Suivi activité'!$B$5:$B$274,$A12,'Suivi activité'!$D$5:$D$274,F$7,'Suivi activité'!$E$5:$E$274,$G$4)=0,"",SUMIFS('Suivi activité'!$I$5:$I$274,'Suivi activité'!$B$5:$B$274,$A12,'Suivi activité'!$D$5:$D$274,F$7,'Suivi activité'!$E$5:$E$274,$G$4))</f>
        <v/>
      </c>
      <c r="G12" s="56" t="str">
        <f>IF(SUMIFS('Suivi activité'!$I$5:$I$274,'Suivi activité'!$B$5:$B$274,$A12,'Suivi activité'!$D$5:$D$274,G$7,'Suivi activité'!$E$5:$E$274,$G$4)=0,"",SUMIFS('Suivi activité'!$I$5:$I$274,'Suivi activité'!$B$5:$B$274,$A12,'Suivi activité'!$D$5:$D$274,G$7,'Suivi activité'!$E$5:$E$274,$G$4))</f>
        <v/>
      </c>
      <c r="H12" s="56" t="str">
        <f>IF(SUMIFS('Suivi activité'!$I$5:$I$274,'Suivi activité'!$B$5:$B$274,$A12,'Suivi activité'!$D$5:$D$274,H$7,'Suivi activité'!$E$5:$E$274,$G$4)=0,"",SUMIFS('Suivi activité'!$I$5:$I$274,'Suivi activité'!$B$5:$B$274,$A12,'Suivi activité'!$D$5:$D$274,H$7,'Suivi activité'!$E$5:$E$274,$G$4))</f>
        <v/>
      </c>
      <c r="I12" s="56" t="str">
        <f>IF(SUMIFS('Suivi activité'!$I$5:$I$274,'Suivi activité'!$B$5:$B$274,$A12,'Suivi activité'!$D$5:$D$274,I$7,'Suivi activité'!$E$5:$E$274,$G$4)=0,"",SUMIFS('Suivi activité'!$I$5:$I$274,'Suivi activité'!$B$5:$B$274,$A12,'Suivi activité'!$D$5:$D$274,I$7,'Suivi activité'!$E$5:$E$274,$G$4))</f>
        <v/>
      </c>
      <c r="J12" s="56" t="str">
        <f>IF(SUMIFS('Suivi activité'!$I$5:$I$274,'Suivi activité'!$B$5:$B$274,$A12,'Suivi activité'!$D$5:$D$274,J$7,'Suivi activité'!$E$5:$E$274,$G$4)=0,"",SUMIFS('Suivi activité'!$I$5:$I$274,'Suivi activité'!$B$5:$B$274,$A12,'Suivi activité'!$D$5:$D$274,J$7,'Suivi activité'!$E$5:$E$274,$G$4))</f>
        <v/>
      </c>
      <c r="K12" s="56" t="str">
        <f>IF(SUMIFS('Suivi activité'!$I$5:$I$274,'Suivi activité'!$B$5:$B$274,$A12,'Suivi activité'!$D$5:$D$274,K$7,'Suivi activité'!$E$5:$E$274,$G$4)=0,"",SUMIFS('Suivi activité'!$I$5:$I$274,'Suivi activité'!$B$5:$B$274,$A12,'Suivi activité'!$D$5:$D$274,K$7,'Suivi activité'!$E$5:$E$274,$G$4))</f>
        <v/>
      </c>
      <c r="L12" s="56" t="str">
        <f>IF(SUMIFS('Suivi activité'!$I$5:$I$274,'Suivi activité'!$B$5:$B$274,$A12,'Suivi activité'!$D$5:$D$274,L$7,'Suivi activité'!$E$5:$E$274,$G$4)=0,"",SUMIFS('Suivi activité'!$I$5:$I$274,'Suivi activité'!$B$5:$B$274,$A12,'Suivi activité'!$D$5:$D$274,L$7,'Suivi activité'!$E$5:$E$274,$G$4))</f>
        <v/>
      </c>
      <c r="M12" s="56" t="str">
        <f>IF(SUMIFS('Suivi activité'!$I$5:$I$274,'Suivi activité'!$B$5:$B$274,$A12,'Suivi activité'!$D$5:$D$274,M$7,'Suivi activité'!$E$5:$E$274,$G$4)=0,"",SUMIFS('Suivi activité'!$I$5:$I$274,'Suivi activité'!$B$5:$B$274,$A12,'Suivi activité'!$D$5:$D$274,M$7,'Suivi activité'!$E$5:$E$274,$G$4))</f>
        <v/>
      </c>
      <c r="N12" s="56">
        <f t="shared" si="0"/>
        <v>0</v>
      </c>
      <c r="O12" s="58">
        <f t="shared" si="1"/>
        <v>0</v>
      </c>
    </row>
    <row r="13" spans="1:15" ht="20.25" customHeight="1" x14ac:dyDescent="0.25">
      <c r="A13" s="49" t="str">
        <f>IF(ISBLANK('Paramètres de choix'!A12),"",'Paramètres de choix'!A12)</f>
        <v>Salon</v>
      </c>
      <c r="B13" s="56" t="str">
        <f>IF(SUMIFS('Suivi activité'!$I$5:$I$274,'Suivi activité'!$B$5:$B$274,$A13,'Suivi activité'!$D$5:$D$274,B$7,'Suivi activité'!$E$5:$E$274,$G$4)=0,"",SUMIFS('Suivi activité'!$I$5:$I$274,'Suivi activité'!$B$5:$B$274,$A13,'Suivi activité'!$D$5:$D$274,B$7,'Suivi activité'!$E$5:$E$274,$G$4))</f>
        <v/>
      </c>
      <c r="C13" s="56" t="str">
        <f>IF(SUMIFS('Suivi activité'!$I$5:$I$274,'Suivi activité'!$B$5:$B$274,$A13,'Suivi activité'!$D$5:$D$274,C$7,'Suivi activité'!$E$5:$E$274,$G$4)=0,"",SUMIFS('Suivi activité'!$I$5:$I$274,'Suivi activité'!$B$5:$B$274,$A13,'Suivi activité'!$D$5:$D$274,C$7,'Suivi activité'!$E$5:$E$274,$G$4))</f>
        <v/>
      </c>
      <c r="D13" s="56" t="str">
        <f>IF(SUMIFS('Suivi activité'!$I$5:$I$274,'Suivi activité'!$B$5:$B$274,$A13,'Suivi activité'!$D$5:$D$274,D$7,'Suivi activité'!$E$5:$E$274,$G$4)=0,"",SUMIFS('Suivi activité'!$I$5:$I$274,'Suivi activité'!$B$5:$B$274,$A13,'Suivi activité'!$D$5:$D$274,D$7,'Suivi activité'!$E$5:$E$274,$G$4))</f>
        <v/>
      </c>
      <c r="E13" s="56">
        <f>IF(SUMIFS('Suivi activité'!$I$5:$I$274,'Suivi activité'!$B$5:$B$274,$A13,'Suivi activité'!$D$5:$D$274,E$7,'Suivi activité'!$E$5:$E$274,$G$4)=0,"",SUMIFS('Suivi activité'!$I$5:$I$274,'Suivi activité'!$B$5:$B$274,$A13,'Suivi activité'!$D$5:$D$274,E$7,'Suivi activité'!$E$5:$E$274,$G$4))</f>
        <v>2</v>
      </c>
      <c r="F13" s="56" t="str">
        <f>IF(SUMIFS('Suivi activité'!$I$5:$I$274,'Suivi activité'!$B$5:$B$274,$A13,'Suivi activité'!$D$5:$D$274,F$7,'Suivi activité'!$E$5:$E$274,$G$4)=0,"",SUMIFS('Suivi activité'!$I$5:$I$274,'Suivi activité'!$B$5:$B$274,$A13,'Suivi activité'!$D$5:$D$274,F$7,'Suivi activité'!$E$5:$E$274,$G$4))</f>
        <v/>
      </c>
      <c r="G13" s="56" t="str">
        <f>IF(SUMIFS('Suivi activité'!$I$5:$I$274,'Suivi activité'!$B$5:$B$274,$A13,'Suivi activité'!$D$5:$D$274,G$7,'Suivi activité'!$E$5:$E$274,$G$4)=0,"",SUMIFS('Suivi activité'!$I$5:$I$274,'Suivi activité'!$B$5:$B$274,$A13,'Suivi activité'!$D$5:$D$274,G$7,'Suivi activité'!$E$5:$E$274,$G$4))</f>
        <v/>
      </c>
      <c r="H13" s="56" t="str">
        <f>IF(SUMIFS('Suivi activité'!$I$5:$I$274,'Suivi activité'!$B$5:$B$274,$A13,'Suivi activité'!$D$5:$D$274,H$7,'Suivi activité'!$E$5:$E$274,$G$4)=0,"",SUMIFS('Suivi activité'!$I$5:$I$274,'Suivi activité'!$B$5:$B$274,$A13,'Suivi activité'!$D$5:$D$274,H$7,'Suivi activité'!$E$5:$E$274,$G$4))</f>
        <v/>
      </c>
      <c r="I13" s="56" t="str">
        <f>IF(SUMIFS('Suivi activité'!$I$5:$I$274,'Suivi activité'!$B$5:$B$274,$A13,'Suivi activité'!$D$5:$D$274,I$7,'Suivi activité'!$E$5:$E$274,$G$4)=0,"",SUMIFS('Suivi activité'!$I$5:$I$274,'Suivi activité'!$B$5:$B$274,$A13,'Suivi activité'!$D$5:$D$274,I$7,'Suivi activité'!$E$5:$E$274,$G$4))</f>
        <v/>
      </c>
      <c r="J13" s="56" t="str">
        <f>IF(SUMIFS('Suivi activité'!$I$5:$I$274,'Suivi activité'!$B$5:$B$274,$A13,'Suivi activité'!$D$5:$D$274,J$7,'Suivi activité'!$E$5:$E$274,$G$4)=0,"",SUMIFS('Suivi activité'!$I$5:$I$274,'Suivi activité'!$B$5:$B$274,$A13,'Suivi activité'!$D$5:$D$274,J$7,'Suivi activité'!$E$5:$E$274,$G$4))</f>
        <v/>
      </c>
      <c r="K13" s="56" t="str">
        <f>IF(SUMIFS('Suivi activité'!$I$5:$I$274,'Suivi activité'!$B$5:$B$274,$A13,'Suivi activité'!$D$5:$D$274,K$7,'Suivi activité'!$E$5:$E$274,$G$4)=0,"",SUMIFS('Suivi activité'!$I$5:$I$274,'Suivi activité'!$B$5:$B$274,$A13,'Suivi activité'!$D$5:$D$274,K$7,'Suivi activité'!$E$5:$E$274,$G$4))</f>
        <v/>
      </c>
      <c r="L13" s="56" t="str">
        <f>IF(SUMIFS('Suivi activité'!$I$5:$I$274,'Suivi activité'!$B$5:$B$274,$A13,'Suivi activité'!$D$5:$D$274,L$7,'Suivi activité'!$E$5:$E$274,$G$4)=0,"",SUMIFS('Suivi activité'!$I$5:$I$274,'Suivi activité'!$B$5:$B$274,$A13,'Suivi activité'!$D$5:$D$274,L$7,'Suivi activité'!$E$5:$E$274,$G$4))</f>
        <v/>
      </c>
      <c r="M13" s="56" t="str">
        <f>IF(SUMIFS('Suivi activité'!$I$5:$I$274,'Suivi activité'!$B$5:$B$274,$A13,'Suivi activité'!$D$5:$D$274,M$7,'Suivi activité'!$E$5:$E$274,$G$4)=0,"",SUMIFS('Suivi activité'!$I$5:$I$274,'Suivi activité'!$B$5:$B$274,$A13,'Suivi activité'!$D$5:$D$274,M$7,'Suivi activité'!$E$5:$E$274,$G$4))</f>
        <v/>
      </c>
      <c r="N13" s="56">
        <f t="shared" si="0"/>
        <v>2</v>
      </c>
      <c r="O13" s="58">
        <f t="shared" si="1"/>
        <v>0.33333333333333331</v>
      </c>
    </row>
    <row r="14" spans="1:15" ht="20.25" customHeight="1" x14ac:dyDescent="0.25">
      <c r="A14" s="49" t="str">
        <f>IF(ISBLANK('Paramètres de choix'!A13),"",'Paramètres de choix'!A13)</f>
        <v>Formulaire site web</v>
      </c>
      <c r="B14" s="56" t="str">
        <f>IF(SUMIFS('Suivi activité'!$I$5:$I$274,'Suivi activité'!$B$5:$B$274,$A14,'Suivi activité'!$D$5:$D$274,B$7,'Suivi activité'!$E$5:$E$274,$G$4)=0,"",SUMIFS('Suivi activité'!$I$5:$I$274,'Suivi activité'!$B$5:$B$274,$A14,'Suivi activité'!$D$5:$D$274,B$7,'Suivi activité'!$E$5:$E$274,$G$4))</f>
        <v/>
      </c>
      <c r="C14" s="56" t="str">
        <f>IF(SUMIFS('Suivi activité'!$I$5:$I$274,'Suivi activité'!$B$5:$B$274,$A14,'Suivi activité'!$D$5:$D$274,C$7,'Suivi activité'!$E$5:$E$274,$G$4)=0,"",SUMIFS('Suivi activité'!$I$5:$I$274,'Suivi activité'!$B$5:$B$274,$A14,'Suivi activité'!$D$5:$D$274,C$7,'Suivi activité'!$E$5:$E$274,$G$4))</f>
        <v/>
      </c>
      <c r="D14" s="56" t="str">
        <f>IF(SUMIFS('Suivi activité'!$I$5:$I$274,'Suivi activité'!$B$5:$B$274,$A14,'Suivi activité'!$D$5:$D$274,D$7,'Suivi activité'!$E$5:$E$274,$G$4)=0,"",SUMIFS('Suivi activité'!$I$5:$I$274,'Suivi activité'!$B$5:$B$274,$A14,'Suivi activité'!$D$5:$D$274,D$7,'Suivi activité'!$E$5:$E$274,$G$4))</f>
        <v/>
      </c>
      <c r="E14" s="56">
        <f>IF(SUMIFS('Suivi activité'!$I$5:$I$274,'Suivi activité'!$B$5:$B$274,$A14,'Suivi activité'!$D$5:$D$274,E$7,'Suivi activité'!$E$5:$E$274,$G$4)=0,"",SUMIFS('Suivi activité'!$I$5:$I$274,'Suivi activité'!$B$5:$B$274,$A14,'Suivi activité'!$D$5:$D$274,E$7,'Suivi activité'!$E$5:$E$274,$G$4))</f>
        <v>2</v>
      </c>
      <c r="F14" s="56" t="str">
        <f>IF(SUMIFS('Suivi activité'!$I$5:$I$274,'Suivi activité'!$B$5:$B$274,$A14,'Suivi activité'!$D$5:$D$274,F$7,'Suivi activité'!$E$5:$E$274,$G$4)=0,"",SUMIFS('Suivi activité'!$I$5:$I$274,'Suivi activité'!$B$5:$B$274,$A14,'Suivi activité'!$D$5:$D$274,F$7,'Suivi activité'!$E$5:$E$274,$G$4))</f>
        <v/>
      </c>
      <c r="G14" s="56" t="str">
        <f>IF(SUMIFS('Suivi activité'!$I$5:$I$274,'Suivi activité'!$B$5:$B$274,$A14,'Suivi activité'!$D$5:$D$274,G$7,'Suivi activité'!$E$5:$E$274,$G$4)=0,"",SUMIFS('Suivi activité'!$I$5:$I$274,'Suivi activité'!$B$5:$B$274,$A14,'Suivi activité'!$D$5:$D$274,G$7,'Suivi activité'!$E$5:$E$274,$G$4))</f>
        <v/>
      </c>
      <c r="H14" s="56" t="str">
        <f>IF(SUMIFS('Suivi activité'!$I$5:$I$274,'Suivi activité'!$B$5:$B$274,$A14,'Suivi activité'!$D$5:$D$274,H$7,'Suivi activité'!$E$5:$E$274,$G$4)=0,"",SUMIFS('Suivi activité'!$I$5:$I$274,'Suivi activité'!$B$5:$B$274,$A14,'Suivi activité'!$D$5:$D$274,H$7,'Suivi activité'!$E$5:$E$274,$G$4))</f>
        <v/>
      </c>
      <c r="I14" s="56" t="str">
        <f>IF(SUMIFS('Suivi activité'!$I$5:$I$274,'Suivi activité'!$B$5:$B$274,$A14,'Suivi activité'!$D$5:$D$274,I$7,'Suivi activité'!$E$5:$E$274,$G$4)=0,"",SUMIFS('Suivi activité'!$I$5:$I$274,'Suivi activité'!$B$5:$B$274,$A14,'Suivi activité'!$D$5:$D$274,I$7,'Suivi activité'!$E$5:$E$274,$G$4))</f>
        <v/>
      </c>
      <c r="J14" s="56" t="str">
        <f>IF(SUMIFS('Suivi activité'!$I$5:$I$274,'Suivi activité'!$B$5:$B$274,$A14,'Suivi activité'!$D$5:$D$274,J$7,'Suivi activité'!$E$5:$E$274,$G$4)=0,"",SUMIFS('Suivi activité'!$I$5:$I$274,'Suivi activité'!$B$5:$B$274,$A14,'Suivi activité'!$D$5:$D$274,J$7,'Suivi activité'!$E$5:$E$274,$G$4))</f>
        <v/>
      </c>
      <c r="K14" s="56" t="str">
        <f>IF(SUMIFS('Suivi activité'!$I$5:$I$274,'Suivi activité'!$B$5:$B$274,$A14,'Suivi activité'!$D$5:$D$274,K$7,'Suivi activité'!$E$5:$E$274,$G$4)=0,"",SUMIFS('Suivi activité'!$I$5:$I$274,'Suivi activité'!$B$5:$B$274,$A14,'Suivi activité'!$D$5:$D$274,K$7,'Suivi activité'!$E$5:$E$274,$G$4))</f>
        <v/>
      </c>
      <c r="L14" s="56" t="str">
        <f>IF(SUMIFS('Suivi activité'!$I$5:$I$274,'Suivi activité'!$B$5:$B$274,$A14,'Suivi activité'!$D$5:$D$274,L$7,'Suivi activité'!$E$5:$E$274,$G$4)=0,"",SUMIFS('Suivi activité'!$I$5:$I$274,'Suivi activité'!$B$5:$B$274,$A14,'Suivi activité'!$D$5:$D$274,L$7,'Suivi activité'!$E$5:$E$274,$G$4))</f>
        <v/>
      </c>
      <c r="M14" s="56" t="str">
        <f>IF(SUMIFS('Suivi activité'!$I$5:$I$274,'Suivi activité'!$B$5:$B$274,$A14,'Suivi activité'!$D$5:$D$274,M$7,'Suivi activité'!$E$5:$E$274,$G$4)=0,"",SUMIFS('Suivi activité'!$I$5:$I$274,'Suivi activité'!$B$5:$B$274,$A14,'Suivi activité'!$D$5:$D$274,M$7,'Suivi activité'!$E$5:$E$274,$G$4))</f>
        <v/>
      </c>
      <c r="N14" s="56">
        <f t="shared" si="0"/>
        <v>2</v>
      </c>
      <c r="O14" s="58">
        <f t="shared" si="1"/>
        <v>0.33333333333333331</v>
      </c>
    </row>
    <row r="15" spans="1:15" ht="20.25" customHeight="1" x14ac:dyDescent="0.25">
      <c r="A15" s="49" t="str">
        <f>IF(ISBLANK('Paramètres de choix'!A14),"",'Paramètres de choix'!A14)</f>
        <v/>
      </c>
      <c r="B15" s="56" t="str">
        <f>IF(SUMIFS('Suivi activité'!$I$5:$I$274,'Suivi activité'!$B$5:$B$274,$A15,'Suivi activité'!$D$5:$D$274,B$7,'Suivi activité'!$E$5:$E$274,$G$4)=0,"",SUMIFS('Suivi activité'!$I$5:$I$274,'Suivi activité'!$B$5:$B$274,$A15,'Suivi activité'!$D$5:$D$274,B$7,'Suivi activité'!$E$5:$E$274,$G$4))</f>
        <v/>
      </c>
      <c r="C15" s="56" t="str">
        <f>IF(SUMIFS('Suivi activité'!$I$5:$I$274,'Suivi activité'!$B$5:$B$274,$A15,'Suivi activité'!$D$5:$D$274,C$7,'Suivi activité'!$E$5:$E$274,$G$4)=0,"",SUMIFS('Suivi activité'!$I$5:$I$274,'Suivi activité'!$B$5:$B$274,$A15,'Suivi activité'!$D$5:$D$274,C$7,'Suivi activité'!$E$5:$E$274,$G$4))</f>
        <v/>
      </c>
      <c r="D15" s="56" t="str">
        <f>IF(SUMIFS('Suivi activité'!$I$5:$I$274,'Suivi activité'!$B$5:$B$274,$A15,'Suivi activité'!$D$5:$D$274,D$7,'Suivi activité'!$E$5:$E$274,$G$4)=0,"",SUMIFS('Suivi activité'!$I$5:$I$274,'Suivi activité'!$B$5:$B$274,$A15,'Suivi activité'!$D$5:$D$274,D$7,'Suivi activité'!$E$5:$E$274,$G$4))</f>
        <v/>
      </c>
      <c r="E15" s="56" t="str">
        <f>IF(SUMIFS('Suivi activité'!$I$5:$I$274,'Suivi activité'!$B$5:$B$274,$A15,'Suivi activité'!$D$5:$D$274,E$7,'Suivi activité'!$E$5:$E$274,$G$4)=0,"",SUMIFS('Suivi activité'!$I$5:$I$274,'Suivi activité'!$B$5:$B$274,$A15,'Suivi activité'!$D$5:$D$274,E$7,'Suivi activité'!$E$5:$E$274,$G$4))</f>
        <v/>
      </c>
      <c r="F15" s="56" t="str">
        <f>IF(SUMIFS('Suivi activité'!$I$5:$I$274,'Suivi activité'!$B$5:$B$274,$A15,'Suivi activité'!$D$5:$D$274,F$7,'Suivi activité'!$E$5:$E$274,$G$4)=0,"",SUMIFS('Suivi activité'!$I$5:$I$274,'Suivi activité'!$B$5:$B$274,$A15,'Suivi activité'!$D$5:$D$274,F$7,'Suivi activité'!$E$5:$E$274,$G$4))</f>
        <v/>
      </c>
      <c r="G15" s="56" t="str">
        <f>IF(SUMIFS('Suivi activité'!$I$5:$I$274,'Suivi activité'!$B$5:$B$274,$A15,'Suivi activité'!$D$5:$D$274,G$7,'Suivi activité'!$E$5:$E$274,$G$4)=0,"",SUMIFS('Suivi activité'!$I$5:$I$274,'Suivi activité'!$B$5:$B$274,$A15,'Suivi activité'!$D$5:$D$274,G$7,'Suivi activité'!$E$5:$E$274,$G$4))</f>
        <v/>
      </c>
      <c r="H15" s="56" t="str">
        <f>IF(SUMIFS('Suivi activité'!$I$5:$I$274,'Suivi activité'!$B$5:$B$274,$A15,'Suivi activité'!$D$5:$D$274,H$7,'Suivi activité'!$E$5:$E$274,$G$4)=0,"",SUMIFS('Suivi activité'!$I$5:$I$274,'Suivi activité'!$B$5:$B$274,$A15,'Suivi activité'!$D$5:$D$274,H$7,'Suivi activité'!$E$5:$E$274,$G$4))</f>
        <v/>
      </c>
      <c r="I15" s="56" t="str">
        <f>IF(SUMIFS('Suivi activité'!$I$5:$I$274,'Suivi activité'!$B$5:$B$274,$A15,'Suivi activité'!$D$5:$D$274,I$7,'Suivi activité'!$E$5:$E$274,$G$4)=0,"",SUMIFS('Suivi activité'!$I$5:$I$274,'Suivi activité'!$B$5:$B$274,$A15,'Suivi activité'!$D$5:$D$274,I$7,'Suivi activité'!$E$5:$E$274,$G$4))</f>
        <v/>
      </c>
      <c r="J15" s="56" t="str">
        <f>IF(SUMIFS('Suivi activité'!$I$5:$I$274,'Suivi activité'!$B$5:$B$274,$A15,'Suivi activité'!$D$5:$D$274,J$7,'Suivi activité'!$E$5:$E$274,$G$4)=0,"",SUMIFS('Suivi activité'!$I$5:$I$274,'Suivi activité'!$B$5:$B$274,$A15,'Suivi activité'!$D$5:$D$274,J$7,'Suivi activité'!$E$5:$E$274,$G$4))</f>
        <v/>
      </c>
      <c r="K15" s="56" t="str">
        <f>IF(SUMIFS('Suivi activité'!$I$5:$I$274,'Suivi activité'!$B$5:$B$274,$A15,'Suivi activité'!$D$5:$D$274,K$7,'Suivi activité'!$E$5:$E$274,$G$4)=0,"",SUMIFS('Suivi activité'!$I$5:$I$274,'Suivi activité'!$B$5:$B$274,$A15,'Suivi activité'!$D$5:$D$274,K$7,'Suivi activité'!$E$5:$E$274,$G$4))</f>
        <v/>
      </c>
      <c r="L15" s="56" t="str">
        <f>IF(SUMIFS('Suivi activité'!$I$5:$I$274,'Suivi activité'!$B$5:$B$274,$A15,'Suivi activité'!$D$5:$D$274,L$7,'Suivi activité'!$E$5:$E$274,$G$4)=0,"",SUMIFS('Suivi activité'!$I$5:$I$274,'Suivi activité'!$B$5:$B$274,$A15,'Suivi activité'!$D$5:$D$274,L$7,'Suivi activité'!$E$5:$E$274,$G$4))</f>
        <v/>
      </c>
      <c r="M15" s="56" t="str">
        <f>IF(SUMIFS('Suivi activité'!$I$5:$I$274,'Suivi activité'!$B$5:$B$274,$A15,'Suivi activité'!$D$5:$D$274,M$7,'Suivi activité'!$E$5:$E$274,$G$4)=0,"",SUMIFS('Suivi activité'!$I$5:$I$274,'Suivi activité'!$B$5:$B$274,$A15,'Suivi activité'!$D$5:$D$274,M$7,'Suivi activité'!$E$5:$E$274,$G$4))</f>
        <v/>
      </c>
      <c r="N15" s="56">
        <f t="shared" si="0"/>
        <v>0</v>
      </c>
      <c r="O15" s="58">
        <f t="shared" si="1"/>
        <v>0</v>
      </c>
    </row>
    <row r="16" spans="1:15" ht="20.25" customHeight="1" x14ac:dyDescent="0.25">
      <c r="A16" s="49" t="str">
        <f>IF(ISBLANK('Paramètres de choix'!A15),"",'Paramètres de choix'!A15)</f>
        <v/>
      </c>
      <c r="B16" s="56" t="str">
        <f>IF(SUMIFS('Suivi activité'!$I$5:$I$274,'Suivi activité'!$B$5:$B$274,$A16,'Suivi activité'!$D$5:$D$274,B$7,'Suivi activité'!$E$5:$E$274,$G$4)=0,"",SUMIFS('Suivi activité'!$I$5:$I$274,'Suivi activité'!$B$5:$B$274,$A16,'Suivi activité'!$D$5:$D$274,B$7,'Suivi activité'!$E$5:$E$274,$G$4))</f>
        <v/>
      </c>
      <c r="C16" s="56" t="str">
        <f>IF(SUMIFS('Suivi activité'!$I$5:$I$274,'Suivi activité'!$B$5:$B$274,$A16,'Suivi activité'!$D$5:$D$274,C$7,'Suivi activité'!$E$5:$E$274,$G$4)=0,"",SUMIFS('Suivi activité'!$I$5:$I$274,'Suivi activité'!$B$5:$B$274,$A16,'Suivi activité'!$D$5:$D$274,C$7,'Suivi activité'!$E$5:$E$274,$G$4))</f>
        <v/>
      </c>
      <c r="D16" s="56" t="str">
        <f>IF(SUMIFS('Suivi activité'!$I$5:$I$274,'Suivi activité'!$B$5:$B$274,$A16,'Suivi activité'!$D$5:$D$274,D$7,'Suivi activité'!$E$5:$E$274,$G$4)=0,"",SUMIFS('Suivi activité'!$I$5:$I$274,'Suivi activité'!$B$5:$B$274,$A16,'Suivi activité'!$D$5:$D$274,D$7,'Suivi activité'!$E$5:$E$274,$G$4))</f>
        <v/>
      </c>
      <c r="E16" s="56" t="str">
        <f>IF(SUMIFS('Suivi activité'!$I$5:$I$274,'Suivi activité'!$B$5:$B$274,$A16,'Suivi activité'!$D$5:$D$274,E$7,'Suivi activité'!$E$5:$E$274,$G$4)=0,"",SUMIFS('Suivi activité'!$I$5:$I$274,'Suivi activité'!$B$5:$B$274,$A16,'Suivi activité'!$D$5:$D$274,E$7,'Suivi activité'!$E$5:$E$274,$G$4))</f>
        <v/>
      </c>
      <c r="F16" s="56" t="str">
        <f>IF(SUMIFS('Suivi activité'!$I$5:$I$274,'Suivi activité'!$B$5:$B$274,$A16,'Suivi activité'!$D$5:$D$274,F$7,'Suivi activité'!$E$5:$E$274,$G$4)=0,"",SUMIFS('Suivi activité'!$I$5:$I$274,'Suivi activité'!$B$5:$B$274,$A16,'Suivi activité'!$D$5:$D$274,F$7,'Suivi activité'!$E$5:$E$274,$G$4))</f>
        <v/>
      </c>
      <c r="G16" s="56" t="str">
        <f>IF(SUMIFS('Suivi activité'!$I$5:$I$274,'Suivi activité'!$B$5:$B$274,$A16,'Suivi activité'!$D$5:$D$274,G$7,'Suivi activité'!$E$5:$E$274,$G$4)=0,"",SUMIFS('Suivi activité'!$I$5:$I$274,'Suivi activité'!$B$5:$B$274,$A16,'Suivi activité'!$D$5:$D$274,G$7,'Suivi activité'!$E$5:$E$274,$G$4))</f>
        <v/>
      </c>
      <c r="H16" s="56" t="str">
        <f>IF(SUMIFS('Suivi activité'!$I$5:$I$274,'Suivi activité'!$B$5:$B$274,$A16,'Suivi activité'!$D$5:$D$274,H$7,'Suivi activité'!$E$5:$E$274,$G$4)=0,"",SUMIFS('Suivi activité'!$I$5:$I$274,'Suivi activité'!$B$5:$B$274,$A16,'Suivi activité'!$D$5:$D$274,H$7,'Suivi activité'!$E$5:$E$274,$G$4))</f>
        <v/>
      </c>
      <c r="I16" s="56" t="str">
        <f>IF(SUMIFS('Suivi activité'!$I$5:$I$274,'Suivi activité'!$B$5:$B$274,$A16,'Suivi activité'!$D$5:$D$274,I$7,'Suivi activité'!$E$5:$E$274,$G$4)=0,"",SUMIFS('Suivi activité'!$I$5:$I$274,'Suivi activité'!$B$5:$B$274,$A16,'Suivi activité'!$D$5:$D$274,I$7,'Suivi activité'!$E$5:$E$274,$G$4))</f>
        <v/>
      </c>
      <c r="J16" s="56" t="str">
        <f>IF(SUMIFS('Suivi activité'!$I$5:$I$274,'Suivi activité'!$B$5:$B$274,$A16,'Suivi activité'!$D$5:$D$274,J$7,'Suivi activité'!$E$5:$E$274,$G$4)=0,"",SUMIFS('Suivi activité'!$I$5:$I$274,'Suivi activité'!$B$5:$B$274,$A16,'Suivi activité'!$D$5:$D$274,J$7,'Suivi activité'!$E$5:$E$274,$G$4))</f>
        <v/>
      </c>
      <c r="K16" s="56" t="str">
        <f>IF(SUMIFS('Suivi activité'!$I$5:$I$274,'Suivi activité'!$B$5:$B$274,$A16,'Suivi activité'!$D$5:$D$274,K$7,'Suivi activité'!$E$5:$E$274,$G$4)=0,"",SUMIFS('Suivi activité'!$I$5:$I$274,'Suivi activité'!$B$5:$B$274,$A16,'Suivi activité'!$D$5:$D$274,K$7,'Suivi activité'!$E$5:$E$274,$G$4))</f>
        <v/>
      </c>
      <c r="L16" s="56" t="str">
        <f>IF(SUMIFS('Suivi activité'!$I$5:$I$274,'Suivi activité'!$B$5:$B$274,$A16,'Suivi activité'!$D$5:$D$274,L$7,'Suivi activité'!$E$5:$E$274,$G$4)=0,"",SUMIFS('Suivi activité'!$I$5:$I$274,'Suivi activité'!$B$5:$B$274,$A16,'Suivi activité'!$D$5:$D$274,L$7,'Suivi activité'!$E$5:$E$274,$G$4))</f>
        <v/>
      </c>
      <c r="M16" s="56" t="str">
        <f>IF(SUMIFS('Suivi activité'!$I$5:$I$274,'Suivi activité'!$B$5:$B$274,$A16,'Suivi activité'!$D$5:$D$274,M$7,'Suivi activité'!$E$5:$E$274,$G$4)=0,"",SUMIFS('Suivi activité'!$I$5:$I$274,'Suivi activité'!$B$5:$B$274,$A16,'Suivi activité'!$D$5:$D$274,M$7,'Suivi activité'!$E$5:$E$274,$G$4))</f>
        <v/>
      </c>
      <c r="N16" s="56">
        <f t="shared" si="0"/>
        <v>0</v>
      </c>
      <c r="O16" s="58">
        <f t="shared" si="1"/>
        <v>0</v>
      </c>
    </row>
    <row r="17" spans="1:15" ht="20.25" customHeight="1" x14ac:dyDescent="0.25">
      <c r="A17" s="49" t="str">
        <f>IF(ISBLANK('Paramètres de choix'!A16),"",'Paramètres de choix'!A16)</f>
        <v/>
      </c>
      <c r="B17" s="56" t="str">
        <f>IF(SUMIFS('Suivi activité'!$I$5:$I$274,'Suivi activité'!$B$5:$B$274,$A17,'Suivi activité'!$D$5:$D$274,B$7,'Suivi activité'!$E$5:$E$274,$G$4)=0,"",SUMIFS('Suivi activité'!$I$5:$I$274,'Suivi activité'!$B$5:$B$274,$A17,'Suivi activité'!$D$5:$D$274,B$7,'Suivi activité'!$E$5:$E$274,$G$4))</f>
        <v/>
      </c>
      <c r="C17" s="56" t="str">
        <f>IF(SUMIFS('Suivi activité'!$I$5:$I$274,'Suivi activité'!$B$5:$B$274,$A17,'Suivi activité'!$D$5:$D$274,C$7,'Suivi activité'!$E$5:$E$274,$G$4)=0,"",SUMIFS('Suivi activité'!$I$5:$I$274,'Suivi activité'!$B$5:$B$274,$A17,'Suivi activité'!$D$5:$D$274,C$7,'Suivi activité'!$E$5:$E$274,$G$4))</f>
        <v/>
      </c>
      <c r="D17" s="56" t="str">
        <f>IF(SUMIFS('Suivi activité'!$I$5:$I$274,'Suivi activité'!$B$5:$B$274,$A17,'Suivi activité'!$D$5:$D$274,D$7,'Suivi activité'!$E$5:$E$274,$G$4)=0,"",SUMIFS('Suivi activité'!$I$5:$I$274,'Suivi activité'!$B$5:$B$274,$A17,'Suivi activité'!$D$5:$D$274,D$7,'Suivi activité'!$E$5:$E$274,$G$4))</f>
        <v/>
      </c>
      <c r="E17" s="56" t="str">
        <f>IF(SUMIFS('Suivi activité'!$I$5:$I$274,'Suivi activité'!$B$5:$B$274,$A17,'Suivi activité'!$D$5:$D$274,E$7,'Suivi activité'!$E$5:$E$274,$G$4)=0,"",SUMIFS('Suivi activité'!$I$5:$I$274,'Suivi activité'!$B$5:$B$274,$A17,'Suivi activité'!$D$5:$D$274,E$7,'Suivi activité'!$E$5:$E$274,$G$4))</f>
        <v/>
      </c>
      <c r="F17" s="56" t="str">
        <f>IF(SUMIFS('Suivi activité'!$I$5:$I$274,'Suivi activité'!$B$5:$B$274,$A17,'Suivi activité'!$D$5:$D$274,F$7,'Suivi activité'!$E$5:$E$274,$G$4)=0,"",SUMIFS('Suivi activité'!$I$5:$I$274,'Suivi activité'!$B$5:$B$274,$A17,'Suivi activité'!$D$5:$D$274,F$7,'Suivi activité'!$E$5:$E$274,$G$4))</f>
        <v/>
      </c>
      <c r="G17" s="56" t="str">
        <f>IF(SUMIFS('Suivi activité'!$I$5:$I$274,'Suivi activité'!$B$5:$B$274,$A17,'Suivi activité'!$D$5:$D$274,G$7,'Suivi activité'!$E$5:$E$274,$G$4)=0,"",SUMIFS('Suivi activité'!$I$5:$I$274,'Suivi activité'!$B$5:$B$274,$A17,'Suivi activité'!$D$5:$D$274,G$7,'Suivi activité'!$E$5:$E$274,$G$4))</f>
        <v/>
      </c>
      <c r="H17" s="56" t="str">
        <f>IF(SUMIFS('Suivi activité'!$I$5:$I$274,'Suivi activité'!$B$5:$B$274,$A17,'Suivi activité'!$D$5:$D$274,H$7,'Suivi activité'!$E$5:$E$274,$G$4)=0,"",SUMIFS('Suivi activité'!$I$5:$I$274,'Suivi activité'!$B$5:$B$274,$A17,'Suivi activité'!$D$5:$D$274,H$7,'Suivi activité'!$E$5:$E$274,$G$4))</f>
        <v/>
      </c>
      <c r="I17" s="56" t="str">
        <f>IF(SUMIFS('Suivi activité'!$I$5:$I$274,'Suivi activité'!$B$5:$B$274,$A17,'Suivi activité'!$D$5:$D$274,I$7,'Suivi activité'!$E$5:$E$274,$G$4)=0,"",SUMIFS('Suivi activité'!$I$5:$I$274,'Suivi activité'!$B$5:$B$274,$A17,'Suivi activité'!$D$5:$D$274,I$7,'Suivi activité'!$E$5:$E$274,$G$4))</f>
        <v/>
      </c>
      <c r="J17" s="56" t="str">
        <f>IF(SUMIFS('Suivi activité'!$I$5:$I$274,'Suivi activité'!$B$5:$B$274,$A17,'Suivi activité'!$D$5:$D$274,J$7,'Suivi activité'!$E$5:$E$274,$G$4)=0,"",SUMIFS('Suivi activité'!$I$5:$I$274,'Suivi activité'!$B$5:$B$274,$A17,'Suivi activité'!$D$5:$D$274,J$7,'Suivi activité'!$E$5:$E$274,$G$4))</f>
        <v/>
      </c>
      <c r="K17" s="56" t="str">
        <f>IF(SUMIFS('Suivi activité'!$I$5:$I$274,'Suivi activité'!$B$5:$B$274,$A17,'Suivi activité'!$D$5:$D$274,K$7,'Suivi activité'!$E$5:$E$274,$G$4)=0,"",SUMIFS('Suivi activité'!$I$5:$I$274,'Suivi activité'!$B$5:$B$274,$A17,'Suivi activité'!$D$5:$D$274,K$7,'Suivi activité'!$E$5:$E$274,$G$4))</f>
        <v/>
      </c>
      <c r="L17" s="56" t="str">
        <f>IF(SUMIFS('Suivi activité'!$I$5:$I$274,'Suivi activité'!$B$5:$B$274,$A17,'Suivi activité'!$D$5:$D$274,L$7,'Suivi activité'!$E$5:$E$274,$G$4)=0,"",SUMIFS('Suivi activité'!$I$5:$I$274,'Suivi activité'!$B$5:$B$274,$A17,'Suivi activité'!$D$5:$D$274,L$7,'Suivi activité'!$E$5:$E$274,$G$4))</f>
        <v/>
      </c>
      <c r="M17" s="56" t="str">
        <f>IF(SUMIFS('Suivi activité'!$I$5:$I$274,'Suivi activité'!$B$5:$B$274,$A17,'Suivi activité'!$D$5:$D$274,M$7,'Suivi activité'!$E$5:$E$274,$G$4)=0,"",SUMIFS('Suivi activité'!$I$5:$I$274,'Suivi activité'!$B$5:$B$274,$A17,'Suivi activité'!$D$5:$D$274,M$7,'Suivi activité'!$E$5:$E$274,$G$4))</f>
        <v/>
      </c>
      <c r="N17" s="56">
        <f t="shared" si="0"/>
        <v>0</v>
      </c>
      <c r="O17" s="58">
        <f t="shared" si="1"/>
        <v>0</v>
      </c>
    </row>
    <row r="18" spans="1:15" ht="20.25" customHeight="1" x14ac:dyDescent="0.25">
      <c r="A18" s="49" t="str">
        <f>IF(ISBLANK('Paramètres de choix'!A17),"",'Paramètres de choix'!A17)</f>
        <v/>
      </c>
      <c r="B18" s="56" t="str">
        <f>IF(SUMIFS('Suivi activité'!$I$5:$I$274,'Suivi activité'!$B$5:$B$274,$A18,'Suivi activité'!$D$5:$D$274,B$7,'Suivi activité'!$E$5:$E$274,$G$4)=0,"",SUMIFS('Suivi activité'!$I$5:$I$274,'Suivi activité'!$B$5:$B$274,$A18,'Suivi activité'!$D$5:$D$274,B$7,'Suivi activité'!$E$5:$E$274,$G$4))</f>
        <v/>
      </c>
      <c r="C18" s="56" t="str">
        <f>IF(SUMIFS('Suivi activité'!$I$5:$I$274,'Suivi activité'!$B$5:$B$274,$A18,'Suivi activité'!$D$5:$D$274,C$7,'Suivi activité'!$E$5:$E$274,$G$4)=0,"",SUMIFS('Suivi activité'!$I$5:$I$274,'Suivi activité'!$B$5:$B$274,$A18,'Suivi activité'!$D$5:$D$274,C$7,'Suivi activité'!$E$5:$E$274,$G$4))</f>
        <v/>
      </c>
      <c r="D18" s="56" t="str">
        <f>IF(SUMIFS('Suivi activité'!$I$5:$I$274,'Suivi activité'!$B$5:$B$274,$A18,'Suivi activité'!$D$5:$D$274,D$7,'Suivi activité'!$E$5:$E$274,$G$4)=0,"",SUMIFS('Suivi activité'!$I$5:$I$274,'Suivi activité'!$B$5:$B$274,$A18,'Suivi activité'!$D$5:$D$274,D$7,'Suivi activité'!$E$5:$E$274,$G$4))</f>
        <v/>
      </c>
      <c r="E18" s="56" t="str">
        <f>IF(SUMIFS('Suivi activité'!$I$5:$I$274,'Suivi activité'!$B$5:$B$274,$A18,'Suivi activité'!$D$5:$D$274,E$7,'Suivi activité'!$E$5:$E$274,$G$4)=0,"",SUMIFS('Suivi activité'!$I$5:$I$274,'Suivi activité'!$B$5:$B$274,$A18,'Suivi activité'!$D$5:$D$274,E$7,'Suivi activité'!$E$5:$E$274,$G$4))</f>
        <v/>
      </c>
      <c r="F18" s="56" t="str">
        <f>IF(SUMIFS('Suivi activité'!$I$5:$I$274,'Suivi activité'!$B$5:$B$274,$A18,'Suivi activité'!$D$5:$D$274,F$7,'Suivi activité'!$E$5:$E$274,$G$4)=0,"",SUMIFS('Suivi activité'!$I$5:$I$274,'Suivi activité'!$B$5:$B$274,$A18,'Suivi activité'!$D$5:$D$274,F$7,'Suivi activité'!$E$5:$E$274,$G$4))</f>
        <v/>
      </c>
      <c r="G18" s="56" t="str">
        <f>IF(SUMIFS('Suivi activité'!$I$5:$I$274,'Suivi activité'!$B$5:$B$274,$A18,'Suivi activité'!$D$5:$D$274,G$7,'Suivi activité'!$E$5:$E$274,$G$4)=0,"",SUMIFS('Suivi activité'!$I$5:$I$274,'Suivi activité'!$B$5:$B$274,$A18,'Suivi activité'!$D$5:$D$274,G$7,'Suivi activité'!$E$5:$E$274,$G$4))</f>
        <v/>
      </c>
      <c r="H18" s="56" t="str">
        <f>IF(SUMIFS('Suivi activité'!$I$5:$I$274,'Suivi activité'!$B$5:$B$274,$A18,'Suivi activité'!$D$5:$D$274,H$7,'Suivi activité'!$E$5:$E$274,$G$4)=0,"",SUMIFS('Suivi activité'!$I$5:$I$274,'Suivi activité'!$B$5:$B$274,$A18,'Suivi activité'!$D$5:$D$274,H$7,'Suivi activité'!$E$5:$E$274,$G$4))</f>
        <v/>
      </c>
      <c r="I18" s="56" t="str">
        <f>IF(SUMIFS('Suivi activité'!$I$5:$I$274,'Suivi activité'!$B$5:$B$274,$A18,'Suivi activité'!$D$5:$D$274,I$7,'Suivi activité'!$E$5:$E$274,$G$4)=0,"",SUMIFS('Suivi activité'!$I$5:$I$274,'Suivi activité'!$B$5:$B$274,$A18,'Suivi activité'!$D$5:$D$274,I$7,'Suivi activité'!$E$5:$E$274,$G$4))</f>
        <v/>
      </c>
      <c r="J18" s="56" t="str">
        <f>IF(SUMIFS('Suivi activité'!$I$5:$I$274,'Suivi activité'!$B$5:$B$274,$A18,'Suivi activité'!$D$5:$D$274,J$7,'Suivi activité'!$E$5:$E$274,$G$4)=0,"",SUMIFS('Suivi activité'!$I$5:$I$274,'Suivi activité'!$B$5:$B$274,$A18,'Suivi activité'!$D$5:$D$274,J$7,'Suivi activité'!$E$5:$E$274,$G$4))</f>
        <v/>
      </c>
      <c r="K18" s="56" t="str">
        <f>IF(SUMIFS('Suivi activité'!$I$5:$I$274,'Suivi activité'!$B$5:$B$274,$A18,'Suivi activité'!$D$5:$D$274,K$7,'Suivi activité'!$E$5:$E$274,$G$4)=0,"",SUMIFS('Suivi activité'!$I$5:$I$274,'Suivi activité'!$B$5:$B$274,$A18,'Suivi activité'!$D$5:$D$274,K$7,'Suivi activité'!$E$5:$E$274,$G$4))</f>
        <v/>
      </c>
      <c r="L18" s="56" t="str">
        <f>IF(SUMIFS('Suivi activité'!$I$5:$I$274,'Suivi activité'!$B$5:$B$274,$A18,'Suivi activité'!$D$5:$D$274,L$7,'Suivi activité'!$E$5:$E$274,$G$4)=0,"",SUMIFS('Suivi activité'!$I$5:$I$274,'Suivi activité'!$B$5:$B$274,$A18,'Suivi activité'!$D$5:$D$274,L$7,'Suivi activité'!$E$5:$E$274,$G$4))</f>
        <v/>
      </c>
      <c r="M18" s="56" t="str">
        <f>IF(SUMIFS('Suivi activité'!$I$5:$I$274,'Suivi activité'!$B$5:$B$274,$A18,'Suivi activité'!$D$5:$D$274,M$7,'Suivi activité'!$E$5:$E$274,$G$4)=0,"",SUMIFS('Suivi activité'!$I$5:$I$274,'Suivi activité'!$B$5:$B$274,$A18,'Suivi activité'!$D$5:$D$274,M$7,'Suivi activité'!$E$5:$E$274,$G$4))</f>
        <v/>
      </c>
      <c r="N18" s="56">
        <f t="shared" si="0"/>
        <v>0</v>
      </c>
      <c r="O18" s="58">
        <f t="shared" si="1"/>
        <v>0</v>
      </c>
    </row>
    <row r="19" spans="1:15" ht="20.25" customHeight="1" x14ac:dyDescent="0.25">
      <c r="A19" s="49" t="str">
        <f>IF(ISBLANK('Paramètres de choix'!A18),"",'Paramètres de choix'!A18)</f>
        <v/>
      </c>
      <c r="B19" s="56" t="str">
        <f>IF(SUMIFS('Suivi activité'!$I$5:$I$274,'Suivi activité'!$B$5:$B$274,$A19,'Suivi activité'!$D$5:$D$274,B$7,'Suivi activité'!$E$5:$E$274,$G$4)=0,"",SUMIFS('Suivi activité'!$I$5:$I$274,'Suivi activité'!$B$5:$B$274,$A19,'Suivi activité'!$D$5:$D$274,B$7,'Suivi activité'!$E$5:$E$274,$G$4))</f>
        <v/>
      </c>
      <c r="C19" s="56" t="str">
        <f>IF(SUMIFS('Suivi activité'!$I$5:$I$274,'Suivi activité'!$B$5:$B$274,$A19,'Suivi activité'!$D$5:$D$274,C$7,'Suivi activité'!$E$5:$E$274,$G$4)=0,"",SUMIFS('Suivi activité'!$I$5:$I$274,'Suivi activité'!$B$5:$B$274,$A19,'Suivi activité'!$D$5:$D$274,C$7,'Suivi activité'!$E$5:$E$274,$G$4))</f>
        <v/>
      </c>
      <c r="D19" s="56" t="str">
        <f>IF(SUMIFS('Suivi activité'!$I$5:$I$274,'Suivi activité'!$B$5:$B$274,$A19,'Suivi activité'!$D$5:$D$274,D$7,'Suivi activité'!$E$5:$E$274,$G$4)=0,"",SUMIFS('Suivi activité'!$I$5:$I$274,'Suivi activité'!$B$5:$B$274,$A19,'Suivi activité'!$D$5:$D$274,D$7,'Suivi activité'!$E$5:$E$274,$G$4))</f>
        <v/>
      </c>
      <c r="E19" s="56" t="str">
        <f>IF(SUMIFS('Suivi activité'!$I$5:$I$274,'Suivi activité'!$B$5:$B$274,$A19,'Suivi activité'!$D$5:$D$274,E$7,'Suivi activité'!$E$5:$E$274,$G$4)=0,"",SUMIFS('Suivi activité'!$I$5:$I$274,'Suivi activité'!$B$5:$B$274,$A19,'Suivi activité'!$D$5:$D$274,E$7,'Suivi activité'!$E$5:$E$274,$G$4))</f>
        <v/>
      </c>
      <c r="F19" s="56" t="str">
        <f>IF(SUMIFS('Suivi activité'!$I$5:$I$274,'Suivi activité'!$B$5:$B$274,$A19,'Suivi activité'!$D$5:$D$274,F$7,'Suivi activité'!$E$5:$E$274,$G$4)=0,"",SUMIFS('Suivi activité'!$I$5:$I$274,'Suivi activité'!$B$5:$B$274,$A19,'Suivi activité'!$D$5:$D$274,F$7,'Suivi activité'!$E$5:$E$274,$G$4))</f>
        <v/>
      </c>
      <c r="G19" s="56" t="str">
        <f>IF(SUMIFS('Suivi activité'!$I$5:$I$274,'Suivi activité'!$B$5:$B$274,$A19,'Suivi activité'!$D$5:$D$274,G$7,'Suivi activité'!$E$5:$E$274,$G$4)=0,"",SUMIFS('Suivi activité'!$I$5:$I$274,'Suivi activité'!$B$5:$B$274,$A19,'Suivi activité'!$D$5:$D$274,G$7,'Suivi activité'!$E$5:$E$274,$G$4))</f>
        <v/>
      </c>
      <c r="H19" s="56" t="str">
        <f>IF(SUMIFS('Suivi activité'!$I$5:$I$274,'Suivi activité'!$B$5:$B$274,$A19,'Suivi activité'!$D$5:$D$274,H$7,'Suivi activité'!$E$5:$E$274,$G$4)=0,"",SUMIFS('Suivi activité'!$I$5:$I$274,'Suivi activité'!$B$5:$B$274,$A19,'Suivi activité'!$D$5:$D$274,H$7,'Suivi activité'!$E$5:$E$274,$G$4))</f>
        <v/>
      </c>
      <c r="I19" s="56" t="str">
        <f>IF(SUMIFS('Suivi activité'!$I$5:$I$274,'Suivi activité'!$B$5:$B$274,$A19,'Suivi activité'!$D$5:$D$274,I$7,'Suivi activité'!$E$5:$E$274,$G$4)=0,"",SUMIFS('Suivi activité'!$I$5:$I$274,'Suivi activité'!$B$5:$B$274,$A19,'Suivi activité'!$D$5:$D$274,I$7,'Suivi activité'!$E$5:$E$274,$G$4))</f>
        <v/>
      </c>
      <c r="J19" s="56" t="str">
        <f>IF(SUMIFS('Suivi activité'!$I$5:$I$274,'Suivi activité'!$B$5:$B$274,$A19,'Suivi activité'!$D$5:$D$274,J$7,'Suivi activité'!$E$5:$E$274,$G$4)=0,"",SUMIFS('Suivi activité'!$I$5:$I$274,'Suivi activité'!$B$5:$B$274,$A19,'Suivi activité'!$D$5:$D$274,J$7,'Suivi activité'!$E$5:$E$274,$G$4))</f>
        <v/>
      </c>
      <c r="K19" s="56" t="str">
        <f>IF(SUMIFS('Suivi activité'!$I$5:$I$274,'Suivi activité'!$B$5:$B$274,$A19,'Suivi activité'!$D$5:$D$274,K$7,'Suivi activité'!$E$5:$E$274,$G$4)=0,"",SUMIFS('Suivi activité'!$I$5:$I$274,'Suivi activité'!$B$5:$B$274,$A19,'Suivi activité'!$D$5:$D$274,K$7,'Suivi activité'!$E$5:$E$274,$G$4))</f>
        <v/>
      </c>
      <c r="L19" s="56" t="str">
        <f>IF(SUMIFS('Suivi activité'!$I$5:$I$274,'Suivi activité'!$B$5:$B$274,$A19,'Suivi activité'!$D$5:$D$274,L$7,'Suivi activité'!$E$5:$E$274,$G$4)=0,"",SUMIFS('Suivi activité'!$I$5:$I$274,'Suivi activité'!$B$5:$B$274,$A19,'Suivi activité'!$D$5:$D$274,L$7,'Suivi activité'!$E$5:$E$274,$G$4))</f>
        <v/>
      </c>
      <c r="M19" s="56" t="str">
        <f>IF(SUMIFS('Suivi activité'!$I$5:$I$274,'Suivi activité'!$B$5:$B$274,$A19,'Suivi activité'!$D$5:$D$274,M$7,'Suivi activité'!$E$5:$E$274,$G$4)=0,"",SUMIFS('Suivi activité'!$I$5:$I$274,'Suivi activité'!$B$5:$B$274,$A19,'Suivi activité'!$D$5:$D$274,M$7,'Suivi activité'!$E$5:$E$274,$G$4))</f>
        <v/>
      </c>
      <c r="N19" s="56">
        <f t="shared" si="0"/>
        <v>0</v>
      </c>
      <c r="O19" s="58">
        <f t="shared" si="1"/>
        <v>0</v>
      </c>
    </row>
    <row r="20" spans="1:15" ht="20.25" customHeight="1" x14ac:dyDescent="0.25">
      <c r="A20" s="8" t="s">
        <v>29</v>
      </c>
      <c r="B20" s="57">
        <f>SUM(B8:B19)</f>
        <v>1</v>
      </c>
      <c r="C20" s="57">
        <f t="shared" ref="C20:M20" si="2">SUM(C8:C19)</f>
        <v>0</v>
      </c>
      <c r="D20" s="57">
        <f t="shared" si="2"/>
        <v>1</v>
      </c>
      <c r="E20" s="57">
        <f t="shared" si="2"/>
        <v>4</v>
      </c>
      <c r="F20" s="57">
        <f t="shared" si="2"/>
        <v>0</v>
      </c>
      <c r="G20" s="57">
        <f t="shared" si="2"/>
        <v>0</v>
      </c>
      <c r="H20" s="57">
        <f t="shared" si="2"/>
        <v>0</v>
      </c>
      <c r="I20" s="57">
        <f t="shared" si="2"/>
        <v>0</v>
      </c>
      <c r="J20" s="57">
        <f t="shared" si="2"/>
        <v>0</v>
      </c>
      <c r="K20" s="57">
        <f t="shared" si="2"/>
        <v>0</v>
      </c>
      <c r="L20" s="57">
        <f t="shared" si="2"/>
        <v>0</v>
      </c>
      <c r="M20" s="57">
        <f t="shared" si="2"/>
        <v>0</v>
      </c>
      <c r="N20" s="57">
        <f>SUM(N8:N19)</f>
        <v>6</v>
      </c>
      <c r="O20" s="58">
        <f t="shared" si="1"/>
        <v>1</v>
      </c>
    </row>
    <row r="21" spans="1:15" ht="20.25" customHeight="1" x14ac:dyDescent="0.25"/>
    <row r="22" spans="1:15" s="5" customFormat="1" ht="25.5" customHeight="1" thickBot="1" x14ac:dyDescent="0.3">
      <c r="A22" s="236" t="s">
        <v>95</v>
      </c>
      <c r="B22" s="224"/>
      <c r="C22" s="224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8"/>
    </row>
    <row r="23" spans="1:15" s="3" customFormat="1" ht="20.25" customHeight="1" x14ac:dyDescent="0.25">
      <c r="A23" s="132" t="s">
        <v>97</v>
      </c>
      <c r="B23" s="55" t="s">
        <v>21</v>
      </c>
      <c r="C23" s="55" t="s">
        <v>31</v>
      </c>
      <c r="D23" s="55" t="s">
        <v>32</v>
      </c>
      <c r="E23" s="55" t="s">
        <v>33</v>
      </c>
      <c r="F23" s="55" t="s">
        <v>34</v>
      </c>
      <c r="G23" s="55" t="s">
        <v>35</v>
      </c>
      <c r="H23" s="55" t="s">
        <v>36</v>
      </c>
      <c r="I23" s="55" t="s">
        <v>37</v>
      </c>
      <c r="J23" s="55" t="s">
        <v>38</v>
      </c>
      <c r="K23" s="55" t="s">
        <v>39</v>
      </c>
      <c r="L23" s="55" t="s">
        <v>22</v>
      </c>
      <c r="M23" s="55" t="s">
        <v>20</v>
      </c>
      <c r="N23" s="125" t="s">
        <v>29</v>
      </c>
      <c r="O23" s="126" t="s">
        <v>23</v>
      </c>
    </row>
    <row r="24" spans="1:15" ht="20.25" customHeight="1" x14ac:dyDescent="0.25">
      <c r="A24" s="13" t="str">
        <f>IF(ISBLANK('Paramètres de choix'!C7),"",'Paramètres de choix'!C7)</f>
        <v>RDV 1 à fixer</v>
      </c>
      <c r="B24" s="9">
        <f>IF(SUMIFS('Suivi activité'!$I$5:$I$274,'Suivi activité'!$H$5:$H$274,$A24,'Suivi activité'!$E$5:$E$274,$G$4,'Suivi activité'!$D$5:$D$274,B$23)=0,"",SUMIFS('Suivi activité'!$I$5:$I$274,'Suivi activité'!$H$5:$H$274,$A24,'Suivi activité'!$E$5:$E$274,$G$4,'Suivi activité'!$D$5:$D$274,B$23))</f>
        <v>1</v>
      </c>
      <c r="C24" s="9" t="str">
        <f>IF(SUMIFS('Suivi activité'!$I$5:$I$274,'Suivi activité'!$H$5:$H$274,$A24,'Suivi activité'!$E$5:$E$274,$G$4,'Suivi activité'!$D$5:$D$274,C$23)=0,"",SUMIFS('Suivi activité'!$I$5:$I$274,'Suivi activité'!$H$5:$H$274,$A24,'Suivi activité'!$E$5:$E$274,$G$4,'Suivi activité'!$D$5:$D$274,C$23))</f>
        <v/>
      </c>
      <c r="D24" s="9" t="str">
        <f>IF(SUMIFS('Suivi activité'!$I$5:$I$274,'Suivi activité'!$H$5:$H$274,$A24,'Suivi activité'!$E$5:$E$274,$G$4,'Suivi activité'!$D$5:$D$274,D$23)=0,"",SUMIFS('Suivi activité'!$I$5:$I$274,'Suivi activité'!$H$5:$H$274,$A24,'Suivi activité'!$E$5:$E$274,$G$4,'Suivi activité'!$D$5:$D$274,D$23))</f>
        <v/>
      </c>
      <c r="E24" s="9" t="str">
        <f>IF(SUMIFS('Suivi activité'!$I$5:$I$274,'Suivi activité'!$H$5:$H$274,$A24,'Suivi activité'!$E$5:$E$274,$G$4,'Suivi activité'!$D$5:$D$274,E$23)=0,"",SUMIFS('Suivi activité'!$I$5:$I$274,'Suivi activité'!$H$5:$H$274,$A24,'Suivi activité'!$E$5:$E$274,$G$4,'Suivi activité'!$D$5:$D$274,E$23))</f>
        <v/>
      </c>
      <c r="F24" s="9" t="str">
        <f>IF(SUMIFS('Suivi activité'!$I$5:$I$274,'Suivi activité'!$H$5:$H$274,$A24,'Suivi activité'!$E$5:$E$274,$G$4,'Suivi activité'!$D$5:$D$274,F$23)=0,"",SUMIFS('Suivi activité'!$I$5:$I$274,'Suivi activité'!$H$5:$H$274,$A24,'Suivi activité'!$E$5:$E$274,$G$4,'Suivi activité'!$D$5:$D$274,F$23))</f>
        <v/>
      </c>
      <c r="G24" s="9" t="str">
        <f>IF(SUMIFS('Suivi activité'!$I$5:$I$274,'Suivi activité'!$H$5:$H$274,$A24,'Suivi activité'!$E$5:$E$274,$G$4,'Suivi activité'!$D$5:$D$274,G$23)=0,"",SUMIFS('Suivi activité'!$I$5:$I$274,'Suivi activité'!$H$5:$H$274,$A24,'Suivi activité'!$E$5:$E$274,$G$4,'Suivi activité'!$D$5:$D$274,G$23))</f>
        <v/>
      </c>
      <c r="H24" s="9" t="str">
        <f>IF(SUMIFS('Suivi activité'!$I$5:$I$274,'Suivi activité'!$H$5:$H$274,$A24,'Suivi activité'!$E$5:$E$274,$G$4,'Suivi activité'!$D$5:$D$274,H$23)=0,"",SUMIFS('Suivi activité'!$I$5:$I$274,'Suivi activité'!$H$5:$H$274,$A24,'Suivi activité'!$E$5:$E$274,$G$4,'Suivi activité'!$D$5:$D$274,H$23))</f>
        <v/>
      </c>
      <c r="I24" s="9" t="str">
        <f>IF(SUMIFS('Suivi activité'!$I$5:$I$274,'Suivi activité'!$H$5:$H$274,$A24,'Suivi activité'!$E$5:$E$274,$G$4,'Suivi activité'!$D$5:$D$274,I$23)=0,"",SUMIFS('Suivi activité'!$I$5:$I$274,'Suivi activité'!$H$5:$H$274,$A24,'Suivi activité'!$E$5:$E$274,$G$4,'Suivi activité'!$D$5:$D$274,I$23))</f>
        <v/>
      </c>
      <c r="J24" s="9" t="str">
        <f>IF(SUMIFS('Suivi activité'!$I$5:$I$274,'Suivi activité'!$H$5:$H$274,$A24,'Suivi activité'!$E$5:$E$274,$G$4,'Suivi activité'!$D$5:$D$274,J$23)=0,"",SUMIFS('Suivi activité'!$I$5:$I$274,'Suivi activité'!$H$5:$H$274,$A24,'Suivi activité'!$E$5:$E$274,$G$4,'Suivi activité'!$D$5:$D$274,J$23))</f>
        <v/>
      </c>
      <c r="K24" s="9" t="str">
        <f>IF(SUMIFS('Suivi activité'!$I$5:$I$274,'Suivi activité'!$H$5:$H$274,$A24,'Suivi activité'!$E$5:$E$274,$G$4,'Suivi activité'!$D$5:$D$274,K$23)=0,"",SUMIFS('Suivi activité'!$I$5:$I$274,'Suivi activité'!$H$5:$H$274,$A24,'Suivi activité'!$E$5:$E$274,$G$4,'Suivi activité'!$D$5:$D$274,K$23))</f>
        <v/>
      </c>
      <c r="L24" s="9" t="str">
        <f>IF(SUMIFS('Suivi activité'!$I$5:$I$274,'Suivi activité'!$H$5:$H$274,$A24,'Suivi activité'!$E$5:$E$274,$G$4,'Suivi activité'!$D$5:$D$274,L$23)=0,"",SUMIFS('Suivi activité'!$I$5:$I$274,'Suivi activité'!$H$5:$H$274,$A24,'Suivi activité'!$E$5:$E$274,$G$4,'Suivi activité'!$D$5:$D$274,L$23))</f>
        <v/>
      </c>
      <c r="M24" s="9" t="str">
        <f>IF(SUMIFS('Suivi activité'!$I$5:$I$274,'Suivi activité'!$H$5:$H$274,$A24,'Suivi activité'!$E$5:$E$274,$G$4,'Suivi activité'!$D$5:$D$274,M$23)=0,"",SUMIFS('Suivi activité'!$I$5:$I$274,'Suivi activité'!$H$5:$H$274,$A24,'Suivi activité'!$E$5:$E$274,$G$4,'Suivi activité'!$D$5:$D$274,M$23))</f>
        <v/>
      </c>
      <c r="N24" s="127">
        <f>IF(SUMIFS('Suivi activité'!$I$5:$I$274,'Suivi activité'!$H$5:$H$274,$A24,'Suivi activité'!$E$5:$E$274,$G$4)=0,"",SUMIFS('Suivi activité'!$I$5:$I$274,'Suivi activité'!$H$5:$H$274,$A24,'Suivi activité'!$E$5:$E$274,$G$4))</f>
        <v>1</v>
      </c>
      <c r="O24" s="128">
        <f t="shared" ref="O24:O36" si="3">IF(ISERROR(N24/$N$36),"",N24/$N$36)</f>
        <v>0.16666666666666666</v>
      </c>
    </row>
    <row r="25" spans="1:15" ht="20.25" customHeight="1" x14ac:dyDescent="0.25">
      <c r="A25" s="13" t="str">
        <f>IF(ISBLANK('Paramètres de choix'!C8),"",'Paramètres de choix'!C8)</f>
        <v>RDV 1 pris</v>
      </c>
      <c r="B25" s="9" t="str">
        <f>IF(SUMIFS('Suivi activité'!$I$5:$I$274,'Suivi activité'!$H$5:$H$274,$A25,'Suivi activité'!$E$5:$E$274,$G$4,'Suivi activité'!$D$5:$D$274,B$23)=0,"",SUMIFS('Suivi activité'!$I$5:$I$274,'Suivi activité'!$H$5:$H$274,$A25,'Suivi activité'!$E$5:$E$274,$G$4,'Suivi activité'!$D$5:$D$274,B$23))</f>
        <v/>
      </c>
      <c r="C25" s="9" t="str">
        <f>IF(SUMIFS('Suivi activité'!$I$5:$I$274,'Suivi activité'!$H$5:$H$274,$A25,'Suivi activité'!$E$5:$E$274,$G$4,'Suivi activité'!$D$5:$D$274,C$23)=0,"",SUMIFS('Suivi activité'!$I$5:$I$274,'Suivi activité'!$H$5:$H$274,$A25,'Suivi activité'!$E$5:$E$274,$G$4,'Suivi activité'!$D$5:$D$274,C$23))</f>
        <v/>
      </c>
      <c r="D25" s="9" t="str">
        <f>IF(SUMIFS('Suivi activité'!$I$5:$I$274,'Suivi activité'!$H$5:$H$274,$A25,'Suivi activité'!$E$5:$E$274,$G$4,'Suivi activité'!$D$5:$D$274,D$23)=0,"",SUMIFS('Suivi activité'!$I$5:$I$274,'Suivi activité'!$H$5:$H$274,$A25,'Suivi activité'!$E$5:$E$274,$G$4,'Suivi activité'!$D$5:$D$274,D$23))</f>
        <v/>
      </c>
      <c r="E25" s="9" t="str">
        <f>IF(SUMIFS('Suivi activité'!$I$5:$I$274,'Suivi activité'!$H$5:$H$274,$A25,'Suivi activité'!$E$5:$E$274,$G$4,'Suivi activité'!$D$5:$D$274,E$23)=0,"",SUMIFS('Suivi activité'!$I$5:$I$274,'Suivi activité'!$H$5:$H$274,$A25,'Suivi activité'!$E$5:$E$274,$G$4,'Suivi activité'!$D$5:$D$274,E$23))</f>
        <v/>
      </c>
      <c r="F25" s="9" t="str">
        <f>IF(SUMIFS('Suivi activité'!$I$5:$I$274,'Suivi activité'!$H$5:$H$274,$A25,'Suivi activité'!$E$5:$E$274,$G$4,'Suivi activité'!$D$5:$D$274,F$23)=0,"",SUMIFS('Suivi activité'!$I$5:$I$274,'Suivi activité'!$H$5:$H$274,$A25,'Suivi activité'!$E$5:$E$274,$G$4,'Suivi activité'!$D$5:$D$274,F$23))</f>
        <v/>
      </c>
      <c r="G25" s="9" t="str">
        <f>IF(SUMIFS('Suivi activité'!$I$5:$I$274,'Suivi activité'!$H$5:$H$274,$A25,'Suivi activité'!$E$5:$E$274,$G$4,'Suivi activité'!$D$5:$D$274,G$23)=0,"",SUMIFS('Suivi activité'!$I$5:$I$274,'Suivi activité'!$H$5:$H$274,$A25,'Suivi activité'!$E$5:$E$274,$G$4,'Suivi activité'!$D$5:$D$274,G$23))</f>
        <v/>
      </c>
      <c r="H25" s="9" t="str">
        <f>IF(SUMIFS('Suivi activité'!$I$5:$I$274,'Suivi activité'!$H$5:$H$274,$A25,'Suivi activité'!$E$5:$E$274,$G$4,'Suivi activité'!$D$5:$D$274,H$23)=0,"",SUMIFS('Suivi activité'!$I$5:$I$274,'Suivi activité'!$H$5:$H$274,$A25,'Suivi activité'!$E$5:$E$274,$G$4,'Suivi activité'!$D$5:$D$274,H$23))</f>
        <v/>
      </c>
      <c r="I25" s="9" t="str">
        <f>IF(SUMIFS('Suivi activité'!$I$5:$I$274,'Suivi activité'!$H$5:$H$274,$A25,'Suivi activité'!$E$5:$E$274,$G$4,'Suivi activité'!$D$5:$D$274,I$23)=0,"",SUMIFS('Suivi activité'!$I$5:$I$274,'Suivi activité'!$H$5:$H$274,$A25,'Suivi activité'!$E$5:$E$274,$G$4,'Suivi activité'!$D$5:$D$274,I$23))</f>
        <v/>
      </c>
      <c r="J25" s="9" t="str">
        <f>IF(SUMIFS('Suivi activité'!$I$5:$I$274,'Suivi activité'!$H$5:$H$274,$A25,'Suivi activité'!$E$5:$E$274,$G$4,'Suivi activité'!$D$5:$D$274,J$23)=0,"",SUMIFS('Suivi activité'!$I$5:$I$274,'Suivi activité'!$H$5:$H$274,$A25,'Suivi activité'!$E$5:$E$274,$G$4,'Suivi activité'!$D$5:$D$274,J$23))</f>
        <v/>
      </c>
      <c r="K25" s="9" t="str">
        <f>IF(SUMIFS('Suivi activité'!$I$5:$I$274,'Suivi activité'!$H$5:$H$274,$A25,'Suivi activité'!$E$5:$E$274,$G$4,'Suivi activité'!$D$5:$D$274,K$23)=0,"",SUMIFS('Suivi activité'!$I$5:$I$274,'Suivi activité'!$H$5:$H$274,$A25,'Suivi activité'!$E$5:$E$274,$G$4,'Suivi activité'!$D$5:$D$274,K$23))</f>
        <v/>
      </c>
      <c r="L25" s="9" t="str">
        <f>IF(SUMIFS('Suivi activité'!$I$5:$I$274,'Suivi activité'!$H$5:$H$274,$A25,'Suivi activité'!$E$5:$E$274,$G$4,'Suivi activité'!$D$5:$D$274,L$23)=0,"",SUMIFS('Suivi activité'!$I$5:$I$274,'Suivi activité'!$H$5:$H$274,$A25,'Suivi activité'!$E$5:$E$274,$G$4,'Suivi activité'!$D$5:$D$274,L$23))</f>
        <v/>
      </c>
      <c r="M25" s="9" t="str">
        <f>IF(SUMIFS('Suivi activité'!$I$5:$I$274,'Suivi activité'!$H$5:$H$274,$A25,'Suivi activité'!$E$5:$E$274,$G$4,'Suivi activité'!$D$5:$D$274,M$23)=0,"",SUMIFS('Suivi activité'!$I$5:$I$274,'Suivi activité'!$H$5:$H$274,$A25,'Suivi activité'!$E$5:$E$274,$G$4,'Suivi activité'!$D$5:$D$274,M$23))</f>
        <v/>
      </c>
      <c r="N25" s="127" t="str">
        <f>IF(SUMIFS('Suivi activité'!$I$5:$I$274,'Suivi activité'!$H$5:$H$274,$A25,'Suivi activité'!$E$5:$E$274,$G$4)=0,"",SUMIFS('Suivi activité'!$I$5:$I$274,'Suivi activité'!$H$5:$H$274,$A25,'Suivi activité'!$E$5:$E$274,$G$4))</f>
        <v/>
      </c>
      <c r="O25" s="128" t="str">
        <f t="shared" si="3"/>
        <v/>
      </c>
    </row>
    <row r="26" spans="1:15" ht="20.25" customHeight="1" x14ac:dyDescent="0.25">
      <c r="A26" s="13" t="str">
        <f>IF(ISBLANK('Paramètres de choix'!C9),"",'Paramètres de choix'!C9)</f>
        <v>RDV 1 fait</v>
      </c>
      <c r="B26" s="9" t="str">
        <f>IF(SUMIFS('Suivi activité'!$I$5:$I$274,'Suivi activité'!$H$5:$H$274,$A26,'Suivi activité'!$E$5:$E$274,$G$4,'Suivi activité'!$D$5:$D$274,B$23)=0,"",SUMIFS('Suivi activité'!$I$5:$I$274,'Suivi activité'!$H$5:$H$274,$A26,'Suivi activité'!$E$5:$E$274,$G$4,'Suivi activité'!$D$5:$D$274,B$23))</f>
        <v/>
      </c>
      <c r="C26" s="9" t="str">
        <f>IF(SUMIFS('Suivi activité'!$I$5:$I$274,'Suivi activité'!$H$5:$H$274,$A26,'Suivi activité'!$E$5:$E$274,$G$4,'Suivi activité'!$D$5:$D$274,C$23)=0,"",SUMIFS('Suivi activité'!$I$5:$I$274,'Suivi activité'!$H$5:$H$274,$A26,'Suivi activité'!$E$5:$E$274,$G$4,'Suivi activité'!$D$5:$D$274,C$23))</f>
        <v/>
      </c>
      <c r="D26" s="9" t="str">
        <f>IF(SUMIFS('Suivi activité'!$I$5:$I$274,'Suivi activité'!$H$5:$H$274,$A26,'Suivi activité'!$E$5:$E$274,$G$4,'Suivi activité'!$D$5:$D$274,D$23)=0,"",SUMIFS('Suivi activité'!$I$5:$I$274,'Suivi activité'!$H$5:$H$274,$A26,'Suivi activité'!$E$5:$E$274,$G$4,'Suivi activité'!$D$5:$D$274,D$23))</f>
        <v/>
      </c>
      <c r="E26" s="9" t="str">
        <f>IF(SUMIFS('Suivi activité'!$I$5:$I$274,'Suivi activité'!$H$5:$H$274,$A26,'Suivi activité'!$E$5:$E$274,$G$4,'Suivi activité'!$D$5:$D$274,E$23)=0,"",SUMIFS('Suivi activité'!$I$5:$I$274,'Suivi activité'!$H$5:$H$274,$A26,'Suivi activité'!$E$5:$E$274,$G$4,'Suivi activité'!$D$5:$D$274,E$23))</f>
        <v/>
      </c>
      <c r="F26" s="9" t="str">
        <f>IF(SUMIFS('Suivi activité'!$I$5:$I$274,'Suivi activité'!$H$5:$H$274,$A26,'Suivi activité'!$E$5:$E$274,$G$4,'Suivi activité'!$D$5:$D$274,F$23)=0,"",SUMIFS('Suivi activité'!$I$5:$I$274,'Suivi activité'!$H$5:$H$274,$A26,'Suivi activité'!$E$5:$E$274,$G$4,'Suivi activité'!$D$5:$D$274,F$23))</f>
        <v/>
      </c>
      <c r="G26" s="9" t="str">
        <f>IF(SUMIFS('Suivi activité'!$I$5:$I$274,'Suivi activité'!$H$5:$H$274,$A26,'Suivi activité'!$E$5:$E$274,$G$4,'Suivi activité'!$D$5:$D$274,G$23)=0,"",SUMIFS('Suivi activité'!$I$5:$I$274,'Suivi activité'!$H$5:$H$274,$A26,'Suivi activité'!$E$5:$E$274,$G$4,'Suivi activité'!$D$5:$D$274,G$23))</f>
        <v/>
      </c>
      <c r="H26" s="9" t="str">
        <f>IF(SUMIFS('Suivi activité'!$I$5:$I$274,'Suivi activité'!$H$5:$H$274,$A26,'Suivi activité'!$E$5:$E$274,$G$4,'Suivi activité'!$D$5:$D$274,H$23)=0,"",SUMIFS('Suivi activité'!$I$5:$I$274,'Suivi activité'!$H$5:$H$274,$A26,'Suivi activité'!$E$5:$E$274,$G$4,'Suivi activité'!$D$5:$D$274,H$23))</f>
        <v/>
      </c>
      <c r="I26" s="9" t="str">
        <f>IF(SUMIFS('Suivi activité'!$I$5:$I$274,'Suivi activité'!$H$5:$H$274,$A26,'Suivi activité'!$E$5:$E$274,$G$4,'Suivi activité'!$D$5:$D$274,I$23)=0,"",SUMIFS('Suivi activité'!$I$5:$I$274,'Suivi activité'!$H$5:$H$274,$A26,'Suivi activité'!$E$5:$E$274,$G$4,'Suivi activité'!$D$5:$D$274,I$23))</f>
        <v/>
      </c>
      <c r="J26" s="9" t="str">
        <f>IF(SUMIFS('Suivi activité'!$I$5:$I$274,'Suivi activité'!$H$5:$H$274,$A26,'Suivi activité'!$E$5:$E$274,$G$4,'Suivi activité'!$D$5:$D$274,J$23)=0,"",SUMIFS('Suivi activité'!$I$5:$I$274,'Suivi activité'!$H$5:$H$274,$A26,'Suivi activité'!$E$5:$E$274,$G$4,'Suivi activité'!$D$5:$D$274,J$23))</f>
        <v/>
      </c>
      <c r="K26" s="9" t="str">
        <f>IF(SUMIFS('Suivi activité'!$I$5:$I$274,'Suivi activité'!$H$5:$H$274,$A26,'Suivi activité'!$E$5:$E$274,$G$4,'Suivi activité'!$D$5:$D$274,K$23)=0,"",SUMIFS('Suivi activité'!$I$5:$I$274,'Suivi activité'!$H$5:$H$274,$A26,'Suivi activité'!$E$5:$E$274,$G$4,'Suivi activité'!$D$5:$D$274,K$23))</f>
        <v/>
      </c>
      <c r="L26" s="9" t="str">
        <f>IF(SUMIFS('Suivi activité'!$I$5:$I$274,'Suivi activité'!$H$5:$H$274,$A26,'Suivi activité'!$E$5:$E$274,$G$4,'Suivi activité'!$D$5:$D$274,L$23)=0,"",SUMIFS('Suivi activité'!$I$5:$I$274,'Suivi activité'!$H$5:$H$274,$A26,'Suivi activité'!$E$5:$E$274,$G$4,'Suivi activité'!$D$5:$D$274,L$23))</f>
        <v/>
      </c>
      <c r="M26" s="9" t="str">
        <f>IF(SUMIFS('Suivi activité'!$I$5:$I$274,'Suivi activité'!$H$5:$H$274,$A26,'Suivi activité'!$E$5:$E$274,$G$4,'Suivi activité'!$D$5:$D$274,M$23)=0,"",SUMIFS('Suivi activité'!$I$5:$I$274,'Suivi activité'!$H$5:$H$274,$A26,'Suivi activité'!$E$5:$E$274,$G$4,'Suivi activité'!$D$5:$D$274,M$23))</f>
        <v/>
      </c>
      <c r="N26" s="127" t="str">
        <f>IF(SUMIFS('Suivi activité'!$I$5:$I$274,'Suivi activité'!$H$5:$H$274,$A26,'Suivi activité'!$E$5:$E$274,$G$4)=0,"",SUMIFS('Suivi activité'!$I$5:$I$274,'Suivi activité'!$H$5:$H$274,$A26,'Suivi activité'!$E$5:$E$274,$G$4))</f>
        <v/>
      </c>
      <c r="O26" s="128" t="str">
        <f t="shared" si="3"/>
        <v/>
      </c>
    </row>
    <row r="27" spans="1:15" ht="20.25" customHeight="1" x14ac:dyDescent="0.25">
      <c r="A27" s="13" t="str">
        <f>IF(ISBLANK('Paramètres de choix'!C10),"",'Paramètres de choix'!C10)</f>
        <v>Devis remis - négo</v>
      </c>
      <c r="B27" s="9" t="str">
        <f>IF(SUMIFS('Suivi activité'!$I$5:$I$274,'Suivi activité'!$H$5:$H$274,$A27,'Suivi activité'!$E$5:$E$274,$G$4,'Suivi activité'!$D$5:$D$274,B$23)=0,"",SUMIFS('Suivi activité'!$I$5:$I$274,'Suivi activité'!$H$5:$H$274,$A27,'Suivi activité'!$E$5:$E$274,$G$4,'Suivi activité'!$D$5:$D$274,B$23))</f>
        <v/>
      </c>
      <c r="C27" s="9" t="str">
        <f>IF(SUMIFS('Suivi activité'!$I$5:$I$274,'Suivi activité'!$H$5:$H$274,$A27,'Suivi activité'!$E$5:$E$274,$G$4,'Suivi activité'!$D$5:$D$274,C$23)=0,"",SUMIFS('Suivi activité'!$I$5:$I$274,'Suivi activité'!$H$5:$H$274,$A27,'Suivi activité'!$E$5:$E$274,$G$4,'Suivi activité'!$D$5:$D$274,C$23))</f>
        <v/>
      </c>
      <c r="D27" s="9">
        <f>IF(SUMIFS('Suivi activité'!$I$5:$I$274,'Suivi activité'!$H$5:$H$274,$A27,'Suivi activité'!$E$5:$E$274,$G$4,'Suivi activité'!$D$5:$D$274,D$23)=0,"",SUMIFS('Suivi activité'!$I$5:$I$274,'Suivi activité'!$H$5:$H$274,$A27,'Suivi activité'!$E$5:$E$274,$G$4,'Suivi activité'!$D$5:$D$274,D$23))</f>
        <v>1</v>
      </c>
      <c r="E27" s="9" t="str">
        <f>IF(SUMIFS('Suivi activité'!$I$5:$I$274,'Suivi activité'!$H$5:$H$274,$A27,'Suivi activité'!$E$5:$E$274,$G$4,'Suivi activité'!$D$5:$D$274,E$23)=0,"",SUMIFS('Suivi activité'!$I$5:$I$274,'Suivi activité'!$H$5:$H$274,$A27,'Suivi activité'!$E$5:$E$274,$G$4,'Suivi activité'!$D$5:$D$274,E$23))</f>
        <v/>
      </c>
      <c r="F27" s="9" t="str">
        <f>IF(SUMIFS('Suivi activité'!$I$5:$I$274,'Suivi activité'!$H$5:$H$274,$A27,'Suivi activité'!$E$5:$E$274,$G$4,'Suivi activité'!$D$5:$D$274,F$23)=0,"",SUMIFS('Suivi activité'!$I$5:$I$274,'Suivi activité'!$H$5:$H$274,$A27,'Suivi activité'!$E$5:$E$274,$G$4,'Suivi activité'!$D$5:$D$274,F$23))</f>
        <v/>
      </c>
      <c r="G27" s="9" t="str">
        <f>IF(SUMIFS('Suivi activité'!$I$5:$I$274,'Suivi activité'!$H$5:$H$274,$A27,'Suivi activité'!$E$5:$E$274,$G$4,'Suivi activité'!$D$5:$D$274,G$23)=0,"",SUMIFS('Suivi activité'!$I$5:$I$274,'Suivi activité'!$H$5:$H$274,$A27,'Suivi activité'!$E$5:$E$274,$G$4,'Suivi activité'!$D$5:$D$274,G$23))</f>
        <v/>
      </c>
      <c r="H27" s="9" t="str">
        <f>IF(SUMIFS('Suivi activité'!$I$5:$I$274,'Suivi activité'!$H$5:$H$274,$A27,'Suivi activité'!$E$5:$E$274,$G$4,'Suivi activité'!$D$5:$D$274,H$23)=0,"",SUMIFS('Suivi activité'!$I$5:$I$274,'Suivi activité'!$H$5:$H$274,$A27,'Suivi activité'!$E$5:$E$274,$G$4,'Suivi activité'!$D$5:$D$274,H$23))</f>
        <v/>
      </c>
      <c r="I27" s="9" t="str">
        <f>IF(SUMIFS('Suivi activité'!$I$5:$I$274,'Suivi activité'!$H$5:$H$274,$A27,'Suivi activité'!$E$5:$E$274,$G$4,'Suivi activité'!$D$5:$D$274,I$23)=0,"",SUMIFS('Suivi activité'!$I$5:$I$274,'Suivi activité'!$H$5:$H$274,$A27,'Suivi activité'!$E$5:$E$274,$G$4,'Suivi activité'!$D$5:$D$274,I$23))</f>
        <v/>
      </c>
      <c r="J27" s="9" t="str">
        <f>IF(SUMIFS('Suivi activité'!$I$5:$I$274,'Suivi activité'!$H$5:$H$274,$A27,'Suivi activité'!$E$5:$E$274,$G$4,'Suivi activité'!$D$5:$D$274,J$23)=0,"",SUMIFS('Suivi activité'!$I$5:$I$274,'Suivi activité'!$H$5:$H$274,$A27,'Suivi activité'!$E$5:$E$274,$G$4,'Suivi activité'!$D$5:$D$274,J$23))</f>
        <v/>
      </c>
      <c r="K27" s="9" t="str">
        <f>IF(SUMIFS('Suivi activité'!$I$5:$I$274,'Suivi activité'!$H$5:$H$274,$A27,'Suivi activité'!$E$5:$E$274,$G$4,'Suivi activité'!$D$5:$D$274,K$23)=0,"",SUMIFS('Suivi activité'!$I$5:$I$274,'Suivi activité'!$H$5:$H$274,$A27,'Suivi activité'!$E$5:$E$274,$G$4,'Suivi activité'!$D$5:$D$274,K$23))</f>
        <v/>
      </c>
      <c r="L27" s="9" t="str">
        <f>IF(SUMIFS('Suivi activité'!$I$5:$I$274,'Suivi activité'!$H$5:$H$274,$A27,'Suivi activité'!$E$5:$E$274,$G$4,'Suivi activité'!$D$5:$D$274,L$23)=0,"",SUMIFS('Suivi activité'!$I$5:$I$274,'Suivi activité'!$H$5:$H$274,$A27,'Suivi activité'!$E$5:$E$274,$G$4,'Suivi activité'!$D$5:$D$274,L$23))</f>
        <v/>
      </c>
      <c r="M27" s="9" t="str">
        <f>IF(SUMIFS('Suivi activité'!$I$5:$I$274,'Suivi activité'!$H$5:$H$274,$A27,'Suivi activité'!$E$5:$E$274,$G$4,'Suivi activité'!$D$5:$D$274,M$23)=0,"",SUMIFS('Suivi activité'!$I$5:$I$274,'Suivi activité'!$H$5:$H$274,$A27,'Suivi activité'!$E$5:$E$274,$G$4,'Suivi activité'!$D$5:$D$274,M$23))</f>
        <v/>
      </c>
      <c r="N27" s="127">
        <f>IF(SUMIFS('Suivi activité'!$I$5:$I$274,'Suivi activité'!$H$5:$H$274,$A27,'Suivi activité'!$E$5:$E$274,$G$4)=0,"",SUMIFS('Suivi activité'!$I$5:$I$274,'Suivi activité'!$H$5:$H$274,$A27,'Suivi activité'!$E$5:$E$274,$G$4))</f>
        <v>1</v>
      </c>
      <c r="O27" s="128">
        <f t="shared" si="3"/>
        <v>0.16666666666666666</v>
      </c>
    </row>
    <row r="28" spans="1:15" ht="20.25" customHeight="1" x14ac:dyDescent="0.25">
      <c r="A28" s="13" t="str">
        <f>IF(ISBLANK('Paramètres de choix'!C11),"",'Paramètres de choix'!C11)</f>
        <v>Signé - A valider</v>
      </c>
      <c r="B28" s="9" t="str">
        <f>IF(SUMIFS('Suivi activité'!$I$5:$I$274,'Suivi activité'!$H$5:$H$274,$A28,'Suivi activité'!$E$5:$E$274,$G$4,'Suivi activité'!$D$5:$D$274,B$23)=0,"",SUMIFS('Suivi activité'!$I$5:$I$274,'Suivi activité'!$H$5:$H$274,$A28,'Suivi activité'!$E$5:$E$274,$G$4,'Suivi activité'!$D$5:$D$274,B$23))</f>
        <v/>
      </c>
      <c r="C28" s="9" t="str">
        <f>IF(SUMIFS('Suivi activité'!$I$5:$I$274,'Suivi activité'!$H$5:$H$274,$A28,'Suivi activité'!$E$5:$E$274,$G$4,'Suivi activité'!$D$5:$D$274,C$23)=0,"",SUMIFS('Suivi activité'!$I$5:$I$274,'Suivi activité'!$H$5:$H$274,$A28,'Suivi activité'!$E$5:$E$274,$G$4,'Suivi activité'!$D$5:$D$274,C$23))</f>
        <v/>
      </c>
      <c r="D28" s="9" t="str">
        <f>IF(SUMIFS('Suivi activité'!$I$5:$I$274,'Suivi activité'!$H$5:$H$274,$A28,'Suivi activité'!$E$5:$E$274,$G$4,'Suivi activité'!$D$5:$D$274,D$23)=0,"",SUMIFS('Suivi activité'!$I$5:$I$274,'Suivi activité'!$H$5:$H$274,$A28,'Suivi activité'!$E$5:$E$274,$G$4,'Suivi activité'!$D$5:$D$274,D$23))</f>
        <v/>
      </c>
      <c r="E28" s="9">
        <f>IF(SUMIFS('Suivi activité'!$I$5:$I$274,'Suivi activité'!$H$5:$H$274,$A28,'Suivi activité'!$E$5:$E$274,$G$4,'Suivi activité'!$D$5:$D$274,E$23)=0,"",SUMIFS('Suivi activité'!$I$5:$I$274,'Suivi activité'!$H$5:$H$274,$A28,'Suivi activité'!$E$5:$E$274,$G$4,'Suivi activité'!$D$5:$D$274,E$23))</f>
        <v>1</v>
      </c>
      <c r="F28" s="9" t="str">
        <f>IF(SUMIFS('Suivi activité'!$I$5:$I$274,'Suivi activité'!$H$5:$H$274,$A28,'Suivi activité'!$E$5:$E$274,$G$4,'Suivi activité'!$D$5:$D$274,F$23)=0,"",SUMIFS('Suivi activité'!$I$5:$I$274,'Suivi activité'!$H$5:$H$274,$A28,'Suivi activité'!$E$5:$E$274,$G$4,'Suivi activité'!$D$5:$D$274,F$23))</f>
        <v/>
      </c>
      <c r="G28" s="9" t="str">
        <f>IF(SUMIFS('Suivi activité'!$I$5:$I$274,'Suivi activité'!$H$5:$H$274,$A28,'Suivi activité'!$E$5:$E$274,$G$4,'Suivi activité'!$D$5:$D$274,G$23)=0,"",SUMIFS('Suivi activité'!$I$5:$I$274,'Suivi activité'!$H$5:$H$274,$A28,'Suivi activité'!$E$5:$E$274,$G$4,'Suivi activité'!$D$5:$D$274,G$23))</f>
        <v/>
      </c>
      <c r="H28" s="9" t="str">
        <f>IF(SUMIFS('Suivi activité'!$I$5:$I$274,'Suivi activité'!$H$5:$H$274,$A28,'Suivi activité'!$E$5:$E$274,$G$4,'Suivi activité'!$D$5:$D$274,H$23)=0,"",SUMIFS('Suivi activité'!$I$5:$I$274,'Suivi activité'!$H$5:$H$274,$A28,'Suivi activité'!$E$5:$E$274,$G$4,'Suivi activité'!$D$5:$D$274,H$23))</f>
        <v/>
      </c>
      <c r="I28" s="9" t="str">
        <f>IF(SUMIFS('Suivi activité'!$I$5:$I$274,'Suivi activité'!$H$5:$H$274,$A28,'Suivi activité'!$E$5:$E$274,$G$4,'Suivi activité'!$D$5:$D$274,I$23)=0,"",SUMIFS('Suivi activité'!$I$5:$I$274,'Suivi activité'!$H$5:$H$274,$A28,'Suivi activité'!$E$5:$E$274,$G$4,'Suivi activité'!$D$5:$D$274,I$23))</f>
        <v/>
      </c>
      <c r="J28" s="9" t="str">
        <f>IF(SUMIFS('Suivi activité'!$I$5:$I$274,'Suivi activité'!$H$5:$H$274,$A28,'Suivi activité'!$E$5:$E$274,$G$4,'Suivi activité'!$D$5:$D$274,J$23)=0,"",SUMIFS('Suivi activité'!$I$5:$I$274,'Suivi activité'!$H$5:$H$274,$A28,'Suivi activité'!$E$5:$E$274,$G$4,'Suivi activité'!$D$5:$D$274,J$23))</f>
        <v/>
      </c>
      <c r="K28" s="9" t="str">
        <f>IF(SUMIFS('Suivi activité'!$I$5:$I$274,'Suivi activité'!$H$5:$H$274,$A28,'Suivi activité'!$E$5:$E$274,$G$4,'Suivi activité'!$D$5:$D$274,K$23)=0,"",SUMIFS('Suivi activité'!$I$5:$I$274,'Suivi activité'!$H$5:$H$274,$A28,'Suivi activité'!$E$5:$E$274,$G$4,'Suivi activité'!$D$5:$D$274,K$23))</f>
        <v/>
      </c>
      <c r="L28" s="9" t="str">
        <f>IF(SUMIFS('Suivi activité'!$I$5:$I$274,'Suivi activité'!$H$5:$H$274,$A28,'Suivi activité'!$E$5:$E$274,$G$4,'Suivi activité'!$D$5:$D$274,L$23)=0,"",SUMIFS('Suivi activité'!$I$5:$I$274,'Suivi activité'!$H$5:$H$274,$A28,'Suivi activité'!$E$5:$E$274,$G$4,'Suivi activité'!$D$5:$D$274,L$23))</f>
        <v/>
      </c>
      <c r="M28" s="9" t="str">
        <f>IF(SUMIFS('Suivi activité'!$I$5:$I$274,'Suivi activité'!$H$5:$H$274,$A28,'Suivi activité'!$E$5:$E$274,$G$4,'Suivi activité'!$D$5:$D$274,M$23)=0,"",SUMIFS('Suivi activité'!$I$5:$I$274,'Suivi activité'!$H$5:$H$274,$A28,'Suivi activité'!$E$5:$E$274,$G$4,'Suivi activité'!$D$5:$D$274,M$23))</f>
        <v/>
      </c>
      <c r="N28" s="127">
        <f>IF(SUMIFS('Suivi activité'!$I$5:$I$274,'Suivi activité'!$H$5:$H$274,$A28,'Suivi activité'!$E$5:$E$274,$G$4)=0,"",SUMIFS('Suivi activité'!$I$5:$I$274,'Suivi activité'!$H$5:$H$274,$A28,'Suivi activité'!$E$5:$E$274,$G$4))</f>
        <v>1</v>
      </c>
      <c r="O28" s="128">
        <f t="shared" si="3"/>
        <v>0.16666666666666666</v>
      </c>
    </row>
    <row r="29" spans="1:15" ht="20.25" customHeight="1" x14ac:dyDescent="0.25">
      <c r="A29" s="13" t="str">
        <f>IF(ISBLANK('Paramètres de choix'!C12),"",'Paramètres de choix'!C12)</f>
        <v>Signé - Validé</v>
      </c>
      <c r="B29" s="9" t="str">
        <f>IF(SUMIFS('Suivi activité'!$I$5:$I$274,'Suivi activité'!$H$5:$H$274,$A29,'Suivi activité'!$E$5:$E$274,$G$4,'Suivi activité'!$D$5:$D$274,B$23)=0,"",SUMIFS('Suivi activité'!$I$5:$I$274,'Suivi activité'!$H$5:$H$274,$A29,'Suivi activité'!$E$5:$E$274,$G$4,'Suivi activité'!$D$5:$D$274,B$23))</f>
        <v/>
      </c>
      <c r="C29" s="9" t="str">
        <f>IF(SUMIFS('Suivi activité'!$I$5:$I$274,'Suivi activité'!$H$5:$H$274,$A29,'Suivi activité'!$E$5:$E$274,$G$4,'Suivi activité'!$D$5:$D$274,C$23)=0,"",SUMIFS('Suivi activité'!$I$5:$I$274,'Suivi activité'!$H$5:$H$274,$A29,'Suivi activité'!$E$5:$E$274,$G$4,'Suivi activité'!$D$5:$D$274,C$23))</f>
        <v/>
      </c>
      <c r="D29" s="9" t="str">
        <f>IF(SUMIFS('Suivi activité'!$I$5:$I$274,'Suivi activité'!$H$5:$H$274,$A29,'Suivi activité'!$E$5:$E$274,$G$4,'Suivi activité'!$D$5:$D$274,D$23)=0,"",SUMIFS('Suivi activité'!$I$5:$I$274,'Suivi activité'!$H$5:$H$274,$A29,'Suivi activité'!$E$5:$E$274,$G$4,'Suivi activité'!$D$5:$D$274,D$23))</f>
        <v/>
      </c>
      <c r="E29" s="9">
        <f>IF(SUMIFS('Suivi activité'!$I$5:$I$274,'Suivi activité'!$H$5:$H$274,$A29,'Suivi activité'!$E$5:$E$274,$G$4,'Suivi activité'!$D$5:$D$274,E$23)=0,"",SUMIFS('Suivi activité'!$I$5:$I$274,'Suivi activité'!$H$5:$H$274,$A29,'Suivi activité'!$E$5:$E$274,$G$4,'Suivi activité'!$D$5:$D$274,E$23))</f>
        <v>1</v>
      </c>
      <c r="F29" s="9" t="str">
        <f>IF(SUMIFS('Suivi activité'!$I$5:$I$274,'Suivi activité'!$H$5:$H$274,$A29,'Suivi activité'!$E$5:$E$274,$G$4,'Suivi activité'!$D$5:$D$274,F$23)=0,"",SUMIFS('Suivi activité'!$I$5:$I$274,'Suivi activité'!$H$5:$H$274,$A29,'Suivi activité'!$E$5:$E$274,$G$4,'Suivi activité'!$D$5:$D$274,F$23))</f>
        <v/>
      </c>
      <c r="G29" s="9" t="str">
        <f>IF(SUMIFS('Suivi activité'!$I$5:$I$274,'Suivi activité'!$H$5:$H$274,$A29,'Suivi activité'!$E$5:$E$274,$G$4,'Suivi activité'!$D$5:$D$274,G$23)=0,"",SUMIFS('Suivi activité'!$I$5:$I$274,'Suivi activité'!$H$5:$H$274,$A29,'Suivi activité'!$E$5:$E$274,$G$4,'Suivi activité'!$D$5:$D$274,G$23))</f>
        <v/>
      </c>
      <c r="H29" s="9" t="str">
        <f>IF(SUMIFS('Suivi activité'!$I$5:$I$274,'Suivi activité'!$H$5:$H$274,$A29,'Suivi activité'!$E$5:$E$274,$G$4,'Suivi activité'!$D$5:$D$274,H$23)=0,"",SUMIFS('Suivi activité'!$I$5:$I$274,'Suivi activité'!$H$5:$H$274,$A29,'Suivi activité'!$E$5:$E$274,$G$4,'Suivi activité'!$D$5:$D$274,H$23))</f>
        <v/>
      </c>
      <c r="I29" s="9" t="str">
        <f>IF(SUMIFS('Suivi activité'!$I$5:$I$274,'Suivi activité'!$H$5:$H$274,$A29,'Suivi activité'!$E$5:$E$274,$G$4,'Suivi activité'!$D$5:$D$274,I$23)=0,"",SUMIFS('Suivi activité'!$I$5:$I$274,'Suivi activité'!$H$5:$H$274,$A29,'Suivi activité'!$E$5:$E$274,$G$4,'Suivi activité'!$D$5:$D$274,I$23))</f>
        <v/>
      </c>
      <c r="J29" s="9" t="str">
        <f>IF(SUMIFS('Suivi activité'!$I$5:$I$274,'Suivi activité'!$H$5:$H$274,$A29,'Suivi activité'!$E$5:$E$274,$G$4,'Suivi activité'!$D$5:$D$274,J$23)=0,"",SUMIFS('Suivi activité'!$I$5:$I$274,'Suivi activité'!$H$5:$H$274,$A29,'Suivi activité'!$E$5:$E$274,$G$4,'Suivi activité'!$D$5:$D$274,J$23))</f>
        <v/>
      </c>
      <c r="K29" s="9" t="str">
        <f>IF(SUMIFS('Suivi activité'!$I$5:$I$274,'Suivi activité'!$H$5:$H$274,$A29,'Suivi activité'!$E$5:$E$274,$G$4,'Suivi activité'!$D$5:$D$274,K$23)=0,"",SUMIFS('Suivi activité'!$I$5:$I$274,'Suivi activité'!$H$5:$H$274,$A29,'Suivi activité'!$E$5:$E$274,$G$4,'Suivi activité'!$D$5:$D$274,K$23))</f>
        <v/>
      </c>
      <c r="L29" s="9" t="str">
        <f>IF(SUMIFS('Suivi activité'!$I$5:$I$274,'Suivi activité'!$H$5:$H$274,$A29,'Suivi activité'!$E$5:$E$274,$G$4,'Suivi activité'!$D$5:$D$274,L$23)=0,"",SUMIFS('Suivi activité'!$I$5:$I$274,'Suivi activité'!$H$5:$H$274,$A29,'Suivi activité'!$E$5:$E$274,$G$4,'Suivi activité'!$D$5:$D$274,L$23))</f>
        <v/>
      </c>
      <c r="M29" s="9" t="str">
        <f>IF(SUMIFS('Suivi activité'!$I$5:$I$274,'Suivi activité'!$H$5:$H$274,$A29,'Suivi activité'!$E$5:$E$274,$G$4,'Suivi activité'!$D$5:$D$274,M$23)=0,"",SUMIFS('Suivi activité'!$I$5:$I$274,'Suivi activité'!$H$5:$H$274,$A29,'Suivi activité'!$E$5:$E$274,$G$4,'Suivi activité'!$D$5:$D$274,M$23))</f>
        <v/>
      </c>
      <c r="N29" s="127">
        <f>IF(SUMIFS('Suivi activité'!$I$5:$I$274,'Suivi activité'!$H$5:$H$274,$A29,'Suivi activité'!$E$5:$E$274,$G$4)=0,"",SUMIFS('Suivi activité'!$I$5:$I$274,'Suivi activité'!$H$5:$H$274,$A29,'Suivi activité'!$E$5:$E$274,$G$4))</f>
        <v>1</v>
      </c>
      <c r="O29" s="128">
        <f t="shared" si="3"/>
        <v>0.16666666666666666</v>
      </c>
    </row>
    <row r="30" spans="1:15" ht="20.25" customHeight="1" x14ac:dyDescent="0.25">
      <c r="A30" s="13" t="str">
        <f>IF(ISBLANK('Paramètres de choix'!C13),"",'Paramètres de choix'!C13)</f>
        <v>Signé - Annulé</v>
      </c>
      <c r="B30" s="9" t="str">
        <f>IF(SUMIFS('Suivi activité'!$I$5:$I$274,'Suivi activité'!$H$5:$H$274,$A30,'Suivi activité'!$E$5:$E$274,$G$4,'Suivi activité'!$D$5:$D$274,B$23)=0,"",SUMIFS('Suivi activité'!$I$5:$I$274,'Suivi activité'!$H$5:$H$274,$A30,'Suivi activité'!$E$5:$E$274,$G$4,'Suivi activité'!$D$5:$D$274,B$23))</f>
        <v/>
      </c>
      <c r="C30" s="9" t="str">
        <f>IF(SUMIFS('Suivi activité'!$I$5:$I$274,'Suivi activité'!$H$5:$H$274,$A30,'Suivi activité'!$E$5:$E$274,$G$4,'Suivi activité'!$D$5:$D$274,C$23)=0,"",SUMIFS('Suivi activité'!$I$5:$I$274,'Suivi activité'!$H$5:$H$274,$A30,'Suivi activité'!$E$5:$E$274,$G$4,'Suivi activité'!$D$5:$D$274,C$23))</f>
        <v/>
      </c>
      <c r="D30" s="9" t="str">
        <f>IF(SUMIFS('Suivi activité'!$I$5:$I$274,'Suivi activité'!$H$5:$H$274,$A30,'Suivi activité'!$E$5:$E$274,$G$4,'Suivi activité'!$D$5:$D$274,D$23)=0,"",SUMIFS('Suivi activité'!$I$5:$I$274,'Suivi activité'!$H$5:$H$274,$A30,'Suivi activité'!$E$5:$E$274,$G$4,'Suivi activité'!$D$5:$D$274,D$23))</f>
        <v/>
      </c>
      <c r="E30" s="9">
        <f>IF(SUMIFS('Suivi activité'!$I$5:$I$274,'Suivi activité'!$H$5:$H$274,$A30,'Suivi activité'!$E$5:$E$274,$G$4,'Suivi activité'!$D$5:$D$274,E$23)=0,"",SUMIFS('Suivi activité'!$I$5:$I$274,'Suivi activité'!$H$5:$H$274,$A30,'Suivi activité'!$E$5:$E$274,$G$4,'Suivi activité'!$D$5:$D$274,E$23))</f>
        <v>1</v>
      </c>
      <c r="F30" s="9" t="str">
        <f>IF(SUMIFS('Suivi activité'!$I$5:$I$274,'Suivi activité'!$H$5:$H$274,$A30,'Suivi activité'!$E$5:$E$274,$G$4,'Suivi activité'!$D$5:$D$274,F$23)=0,"",SUMIFS('Suivi activité'!$I$5:$I$274,'Suivi activité'!$H$5:$H$274,$A30,'Suivi activité'!$E$5:$E$274,$G$4,'Suivi activité'!$D$5:$D$274,F$23))</f>
        <v/>
      </c>
      <c r="G30" s="9" t="str">
        <f>IF(SUMIFS('Suivi activité'!$I$5:$I$274,'Suivi activité'!$H$5:$H$274,$A30,'Suivi activité'!$E$5:$E$274,$G$4,'Suivi activité'!$D$5:$D$274,G$23)=0,"",SUMIFS('Suivi activité'!$I$5:$I$274,'Suivi activité'!$H$5:$H$274,$A30,'Suivi activité'!$E$5:$E$274,$G$4,'Suivi activité'!$D$5:$D$274,G$23))</f>
        <v/>
      </c>
      <c r="H30" s="9" t="str">
        <f>IF(SUMIFS('Suivi activité'!$I$5:$I$274,'Suivi activité'!$H$5:$H$274,$A30,'Suivi activité'!$E$5:$E$274,$G$4,'Suivi activité'!$D$5:$D$274,H$23)=0,"",SUMIFS('Suivi activité'!$I$5:$I$274,'Suivi activité'!$H$5:$H$274,$A30,'Suivi activité'!$E$5:$E$274,$G$4,'Suivi activité'!$D$5:$D$274,H$23))</f>
        <v/>
      </c>
      <c r="I30" s="9" t="str">
        <f>IF(SUMIFS('Suivi activité'!$I$5:$I$274,'Suivi activité'!$H$5:$H$274,$A30,'Suivi activité'!$E$5:$E$274,$G$4,'Suivi activité'!$D$5:$D$274,I$23)=0,"",SUMIFS('Suivi activité'!$I$5:$I$274,'Suivi activité'!$H$5:$H$274,$A30,'Suivi activité'!$E$5:$E$274,$G$4,'Suivi activité'!$D$5:$D$274,I$23))</f>
        <v/>
      </c>
      <c r="J30" s="9" t="str">
        <f>IF(SUMIFS('Suivi activité'!$I$5:$I$274,'Suivi activité'!$H$5:$H$274,$A30,'Suivi activité'!$E$5:$E$274,$G$4,'Suivi activité'!$D$5:$D$274,J$23)=0,"",SUMIFS('Suivi activité'!$I$5:$I$274,'Suivi activité'!$H$5:$H$274,$A30,'Suivi activité'!$E$5:$E$274,$G$4,'Suivi activité'!$D$5:$D$274,J$23))</f>
        <v/>
      </c>
      <c r="K30" s="9" t="str">
        <f>IF(SUMIFS('Suivi activité'!$I$5:$I$274,'Suivi activité'!$H$5:$H$274,$A30,'Suivi activité'!$E$5:$E$274,$G$4,'Suivi activité'!$D$5:$D$274,K$23)=0,"",SUMIFS('Suivi activité'!$I$5:$I$274,'Suivi activité'!$H$5:$H$274,$A30,'Suivi activité'!$E$5:$E$274,$G$4,'Suivi activité'!$D$5:$D$274,K$23))</f>
        <v/>
      </c>
      <c r="L30" s="9" t="str">
        <f>IF(SUMIFS('Suivi activité'!$I$5:$I$274,'Suivi activité'!$H$5:$H$274,$A30,'Suivi activité'!$E$5:$E$274,$G$4,'Suivi activité'!$D$5:$D$274,L$23)=0,"",SUMIFS('Suivi activité'!$I$5:$I$274,'Suivi activité'!$H$5:$H$274,$A30,'Suivi activité'!$E$5:$E$274,$G$4,'Suivi activité'!$D$5:$D$274,L$23))</f>
        <v/>
      </c>
      <c r="M30" s="9" t="str">
        <f>IF(SUMIFS('Suivi activité'!$I$5:$I$274,'Suivi activité'!$H$5:$H$274,$A30,'Suivi activité'!$E$5:$E$274,$G$4,'Suivi activité'!$D$5:$D$274,M$23)=0,"",SUMIFS('Suivi activité'!$I$5:$I$274,'Suivi activité'!$H$5:$H$274,$A30,'Suivi activité'!$E$5:$E$274,$G$4,'Suivi activité'!$D$5:$D$274,M$23))</f>
        <v/>
      </c>
      <c r="N30" s="127">
        <f>IF(SUMIFS('Suivi activité'!$I$5:$I$274,'Suivi activité'!$H$5:$H$274,$A30,'Suivi activité'!$E$5:$E$274,$G$4)=0,"",SUMIFS('Suivi activité'!$I$5:$I$274,'Suivi activité'!$H$5:$H$274,$A30,'Suivi activité'!$E$5:$E$274,$G$4))</f>
        <v>1</v>
      </c>
      <c r="O30" s="128">
        <f t="shared" si="3"/>
        <v>0.16666666666666666</v>
      </c>
    </row>
    <row r="31" spans="1:15" ht="20.25" customHeight="1" x14ac:dyDescent="0.25">
      <c r="A31" s="13" t="str">
        <f>IF(ISBLANK('Paramètres de choix'!C14),"",'Paramètres de choix'!C14)</f>
        <v>Sans Suite - Abandonné</v>
      </c>
      <c r="B31" s="9" t="str">
        <f>IF(SUMIFS('Suivi activité'!$I$5:$I$274,'Suivi activité'!$H$5:$H$274,$A31,'Suivi activité'!$E$5:$E$274,$G$4,'Suivi activité'!$D$5:$D$274,B$23)=0,"",SUMIFS('Suivi activité'!$I$5:$I$274,'Suivi activité'!$H$5:$H$274,$A31,'Suivi activité'!$E$5:$E$274,$G$4,'Suivi activité'!$D$5:$D$274,B$23))</f>
        <v/>
      </c>
      <c r="C31" s="9" t="str">
        <f>IF(SUMIFS('Suivi activité'!$I$5:$I$274,'Suivi activité'!$H$5:$H$274,$A31,'Suivi activité'!$E$5:$E$274,$G$4,'Suivi activité'!$D$5:$D$274,C$23)=0,"",SUMIFS('Suivi activité'!$I$5:$I$274,'Suivi activité'!$H$5:$H$274,$A31,'Suivi activité'!$E$5:$E$274,$G$4,'Suivi activité'!$D$5:$D$274,C$23))</f>
        <v/>
      </c>
      <c r="D31" s="9" t="str">
        <f>IF(SUMIFS('Suivi activité'!$I$5:$I$274,'Suivi activité'!$H$5:$H$274,$A31,'Suivi activité'!$E$5:$E$274,$G$4,'Suivi activité'!$D$5:$D$274,D$23)=0,"",SUMIFS('Suivi activité'!$I$5:$I$274,'Suivi activité'!$H$5:$H$274,$A31,'Suivi activité'!$E$5:$E$274,$G$4,'Suivi activité'!$D$5:$D$274,D$23))</f>
        <v/>
      </c>
      <c r="E31" s="9">
        <f>IF(SUMIFS('Suivi activité'!$I$5:$I$274,'Suivi activité'!$H$5:$H$274,$A31,'Suivi activité'!$E$5:$E$274,$G$4,'Suivi activité'!$D$5:$D$274,E$23)=0,"",SUMIFS('Suivi activité'!$I$5:$I$274,'Suivi activité'!$H$5:$H$274,$A31,'Suivi activité'!$E$5:$E$274,$G$4,'Suivi activité'!$D$5:$D$274,E$23))</f>
        <v>1</v>
      </c>
      <c r="F31" s="9" t="str">
        <f>IF(SUMIFS('Suivi activité'!$I$5:$I$274,'Suivi activité'!$H$5:$H$274,$A31,'Suivi activité'!$E$5:$E$274,$G$4,'Suivi activité'!$D$5:$D$274,F$23)=0,"",SUMIFS('Suivi activité'!$I$5:$I$274,'Suivi activité'!$H$5:$H$274,$A31,'Suivi activité'!$E$5:$E$274,$G$4,'Suivi activité'!$D$5:$D$274,F$23))</f>
        <v/>
      </c>
      <c r="G31" s="9" t="str">
        <f>IF(SUMIFS('Suivi activité'!$I$5:$I$274,'Suivi activité'!$H$5:$H$274,$A31,'Suivi activité'!$E$5:$E$274,$G$4,'Suivi activité'!$D$5:$D$274,G$23)=0,"",SUMIFS('Suivi activité'!$I$5:$I$274,'Suivi activité'!$H$5:$H$274,$A31,'Suivi activité'!$E$5:$E$274,$G$4,'Suivi activité'!$D$5:$D$274,G$23))</f>
        <v/>
      </c>
      <c r="H31" s="9" t="str">
        <f>IF(SUMIFS('Suivi activité'!$I$5:$I$274,'Suivi activité'!$H$5:$H$274,$A31,'Suivi activité'!$E$5:$E$274,$G$4,'Suivi activité'!$D$5:$D$274,H$23)=0,"",SUMIFS('Suivi activité'!$I$5:$I$274,'Suivi activité'!$H$5:$H$274,$A31,'Suivi activité'!$E$5:$E$274,$G$4,'Suivi activité'!$D$5:$D$274,H$23))</f>
        <v/>
      </c>
      <c r="I31" s="9" t="str">
        <f>IF(SUMIFS('Suivi activité'!$I$5:$I$274,'Suivi activité'!$H$5:$H$274,$A31,'Suivi activité'!$E$5:$E$274,$G$4,'Suivi activité'!$D$5:$D$274,I$23)=0,"",SUMIFS('Suivi activité'!$I$5:$I$274,'Suivi activité'!$H$5:$H$274,$A31,'Suivi activité'!$E$5:$E$274,$G$4,'Suivi activité'!$D$5:$D$274,I$23))</f>
        <v/>
      </c>
      <c r="J31" s="9" t="str">
        <f>IF(SUMIFS('Suivi activité'!$I$5:$I$274,'Suivi activité'!$H$5:$H$274,$A31,'Suivi activité'!$E$5:$E$274,$G$4,'Suivi activité'!$D$5:$D$274,J$23)=0,"",SUMIFS('Suivi activité'!$I$5:$I$274,'Suivi activité'!$H$5:$H$274,$A31,'Suivi activité'!$E$5:$E$274,$G$4,'Suivi activité'!$D$5:$D$274,J$23))</f>
        <v/>
      </c>
      <c r="K31" s="9" t="str">
        <f>IF(SUMIFS('Suivi activité'!$I$5:$I$274,'Suivi activité'!$H$5:$H$274,$A31,'Suivi activité'!$E$5:$E$274,$G$4,'Suivi activité'!$D$5:$D$274,K$23)=0,"",SUMIFS('Suivi activité'!$I$5:$I$274,'Suivi activité'!$H$5:$H$274,$A31,'Suivi activité'!$E$5:$E$274,$G$4,'Suivi activité'!$D$5:$D$274,K$23))</f>
        <v/>
      </c>
      <c r="L31" s="9" t="str">
        <f>IF(SUMIFS('Suivi activité'!$I$5:$I$274,'Suivi activité'!$H$5:$H$274,$A31,'Suivi activité'!$E$5:$E$274,$G$4,'Suivi activité'!$D$5:$D$274,L$23)=0,"",SUMIFS('Suivi activité'!$I$5:$I$274,'Suivi activité'!$H$5:$H$274,$A31,'Suivi activité'!$E$5:$E$274,$G$4,'Suivi activité'!$D$5:$D$274,L$23))</f>
        <v/>
      </c>
      <c r="M31" s="9" t="str">
        <f>IF(SUMIFS('Suivi activité'!$I$5:$I$274,'Suivi activité'!$H$5:$H$274,$A31,'Suivi activité'!$E$5:$E$274,$G$4,'Suivi activité'!$D$5:$D$274,M$23)=0,"",SUMIFS('Suivi activité'!$I$5:$I$274,'Suivi activité'!$H$5:$H$274,$A31,'Suivi activité'!$E$5:$E$274,$G$4,'Suivi activité'!$D$5:$D$274,M$23))</f>
        <v/>
      </c>
      <c r="N31" s="127">
        <f>IF(SUMIFS('Suivi activité'!$I$5:$I$274,'Suivi activité'!$H$5:$H$274,$A31,'Suivi activité'!$E$5:$E$274,$G$4)=0,"",SUMIFS('Suivi activité'!$I$5:$I$274,'Suivi activité'!$H$5:$H$274,$A31,'Suivi activité'!$E$5:$E$274,$G$4))</f>
        <v>1</v>
      </c>
      <c r="O31" s="128">
        <f t="shared" si="3"/>
        <v>0.16666666666666666</v>
      </c>
    </row>
    <row r="32" spans="1:15" ht="20.25" customHeight="1" x14ac:dyDescent="0.25">
      <c r="A32" s="13" t="str">
        <f>IF(ISBLANK('Paramètres de choix'!C15),"",'Paramètres de choix'!C15)</f>
        <v>Perdu</v>
      </c>
      <c r="B32" s="9" t="str">
        <f>IF(SUMIFS('Suivi activité'!$I$5:$I$274,'Suivi activité'!$H$5:$H$274,$A32,'Suivi activité'!$E$5:$E$274,$G$4,'Suivi activité'!$D$5:$D$274,B$23)=0,"",SUMIFS('Suivi activité'!$I$5:$I$274,'Suivi activité'!$H$5:$H$274,$A32,'Suivi activité'!$E$5:$E$274,$G$4,'Suivi activité'!$D$5:$D$274,B$23))</f>
        <v/>
      </c>
      <c r="C32" s="9" t="str">
        <f>IF(SUMIFS('Suivi activité'!$I$5:$I$274,'Suivi activité'!$H$5:$H$274,$A32,'Suivi activité'!$E$5:$E$274,$G$4,'Suivi activité'!$D$5:$D$274,C$23)=0,"",SUMIFS('Suivi activité'!$I$5:$I$274,'Suivi activité'!$H$5:$H$274,$A32,'Suivi activité'!$E$5:$E$274,$G$4,'Suivi activité'!$D$5:$D$274,C$23))</f>
        <v/>
      </c>
      <c r="D32" s="9" t="str">
        <f>IF(SUMIFS('Suivi activité'!$I$5:$I$274,'Suivi activité'!$H$5:$H$274,$A32,'Suivi activité'!$E$5:$E$274,$G$4,'Suivi activité'!$D$5:$D$274,D$23)=0,"",SUMIFS('Suivi activité'!$I$5:$I$274,'Suivi activité'!$H$5:$H$274,$A32,'Suivi activité'!$E$5:$E$274,$G$4,'Suivi activité'!$D$5:$D$274,D$23))</f>
        <v/>
      </c>
      <c r="E32" s="9" t="str">
        <f>IF(SUMIFS('Suivi activité'!$I$5:$I$274,'Suivi activité'!$H$5:$H$274,$A32,'Suivi activité'!$E$5:$E$274,$G$4,'Suivi activité'!$D$5:$D$274,E$23)=0,"",SUMIFS('Suivi activité'!$I$5:$I$274,'Suivi activité'!$H$5:$H$274,$A32,'Suivi activité'!$E$5:$E$274,$G$4,'Suivi activité'!$D$5:$D$274,E$23))</f>
        <v/>
      </c>
      <c r="F32" s="9" t="str">
        <f>IF(SUMIFS('Suivi activité'!$I$5:$I$274,'Suivi activité'!$H$5:$H$274,$A32,'Suivi activité'!$E$5:$E$274,$G$4,'Suivi activité'!$D$5:$D$274,F$23)=0,"",SUMIFS('Suivi activité'!$I$5:$I$274,'Suivi activité'!$H$5:$H$274,$A32,'Suivi activité'!$E$5:$E$274,$G$4,'Suivi activité'!$D$5:$D$274,F$23))</f>
        <v/>
      </c>
      <c r="G32" s="9" t="str">
        <f>IF(SUMIFS('Suivi activité'!$I$5:$I$274,'Suivi activité'!$H$5:$H$274,$A32,'Suivi activité'!$E$5:$E$274,$G$4,'Suivi activité'!$D$5:$D$274,G$23)=0,"",SUMIFS('Suivi activité'!$I$5:$I$274,'Suivi activité'!$H$5:$H$274,$A32,'Suivi activité'!$E$5:$E$274,$G$4,'Suivi activité'!$D$5:$D$274,G$23))</f>
        <v/>
      </c>
      <c r="H32" s="9" t="str">
        <f>IF(SUMIFS('Suivi activité'!$I$5:$I$274,'Suivi activité'!$H$5:$H$274,$A32,'Suivi activité'!$E$5:$E$274,$G$4,'Suivi activité'!$D$5:$D$274,H$23)=0,"",SUMIFS('Suivi activité'!$I$5:$I$274,'Suivi activité'!$H$5:$H$274,$A32,'Suivi activité'!$E$5:$E$274,$G$4,'Suivi activité'!$D$5:$D$274,H$23))</f>
        <v/>
      </c>
      <c r="I32" s="9" t="str">
        <f>IF(SUMIFS('Suivi activité'!$I$5:$I$274,'Suivi activité'!$H$5:$H$274,$A32,'Suivi activité'!$E$5:$E$274,$G$4,'Suivi activité'!$D$5:$D$274,I$23)=0,"",SUMIFS('Suivi activité'!$I$5:$I$274,'Suivi activité'!$H$5:$H$274,$A32,'Suivi activité'!$E$5:$E$274,$G$4,'Suivi activité'!$D$5:$D$274,I$23))</f>
        <v/>
      </c>
      <c r="J32" s="9" t="str">
        <f>IF(SUMIFS('Suivi activité'!$I$5:$I$274,'Suivi activité'!$H$5:$H$274,$A32,'Suivi activité'!$E$5:$E$274,$G$4,'Suivi activité'!$D$5:$D$274,J$23)=0,"",SUMIFS('Suivi activité'!$I$5:$I$274,'Suivi activité'!$H$5:$H$274,$A32,'Suivi activité'!$E$5:$E$274,$G$4,'Suivi activité'!$D$5:$D$274,J$23))</f>
        <v/>
      </c>
      <c r="K32" s="9" t="str">
        <f>IF(SUMIFS('Suivi activité'!$I$5:$I$274,'Suivi activité'!$H$5:$H$274,$A32,'Suivi activité'!$E$5:$E$274,$G$4,'Suivi activité'!$D$5:$D$274,K$23)=0,"",SUMIFS('Suivi activité'!$I$5:$I$274,'Suivi activité'!$H$5:$H$274,$A32,'Suivi activité'!$E$5:$E$274,$G$4,'Suivi activité'!$D$5:$D$274,K$23))</f>
        <v/>
      </c>
      <c r="L32" s="9" t="str">
        <f>IF(SUMIFS('Suivi activité'!$I$5:$I$274,'Suivi activité'!$H$5:$H$274,$A32,'Suivi activité'!$E$5:$E$274,$G$4,'Suivi activité'!$D$5:$D$274,L$23)=0,"",SUMIFS('Suivi activité'!$I$5:$I$274,'Suivi activité'!$H$5:$H$274,$A32,'Suivi activité'!$E$5:$E$274,$G$4,'Suivi activité'!$D$5:$D$274,L$23))</f>
        <v/>
      </c>
      <c r="M32" s="9" t="str">
        <f>IF(SUMIFS('Suivi activité'!$I$5:$I$274,'Suivi activité'!$H$5:$H$274,$A32,'Suivi activité'!$E$5:$E$274,$G$4,'Suivi activité'!$D$5:$D$274,M$23)=0,"",SUMIFS('Suivi activité'!$I$5:$I$274,'Suivi activité'!$H$5:$H$274,$A32,'Suivi activité'!$E$5:$E$274,$G$4,'Suivi activité'!$D$5:$D$274,M$23))</f>
        <v/>
      </c>
      <c r="N32" s="127" t="str">
        <f>IF(SUMIFS('Suivi activité'!$I$5:$I$274,'Suivi activité'!$H$5:$H$274,$A32,'Suivi activité'!$E$5:$E$274,$G$4)=0,"",SUMIFS('Suivi activité'!$I$5:$I$274,'Suivi activité'!$H$5:$H$274,$A32,'Suivi activité'!$E$5:$E$274,$G$4))</f>
        <v/>
      </c>
      <c r="O32" s="128" t="str">
        <f t="shared" si="3"/>
        <v/>
      </c>
    </row>
    <row r="33" spans="1:15" ht="20.25" customHeight="1" x14ac:dyDescent="0.25">
      <c r="A33" s="13" t="str">
        <f>IF(ISBLANK('Paramètres de choix'!C16),"",'Paramètres de choix'!C16)</f>
        <v>Stand-by</v>
      </c>
      <c r="B33" s="9" t="str">
        <f>IF(SUMIFS('Suivi activité'!$I$5:$I$274,'Suivi activité'!$H$5:$H$274,$A33,'Suivi activité'!$E$5:$E$274,$G$4,'Suivi activité'!$D$5:$D$274,B$23)=0,"",SUMIFS('Suivi activité'!$I$5:$I$274,'Suivi activité'!$H$5:$H$274,$A33,'Suivi activité'!$E$5:$E$274,$G$4,'Suivi activité'!$D$5:$D$274,B$23))</f>
        <v/>
      </c>
      <c r="C33" s="9" t="str">
        <f>IF(SUMIFS('Suivi activité'!$I$5:$I$274,'Suivi activité'!$H$5:$H$274,$A33,'Suivi activité'!$E$5:$E$274,$G$4,'Suivi activité'!$D$5:$D$274,C$23)=0,"",SUMIFS('Suivi activité'!$I$5:$I$274,'Suivi activité'!$H$5:$H$274,$A33,'Suivi activité'!$E$5:$E$274,$G$4,'Suivi activité'!$D$5:$D$274,C$23))</f>
        <v/>
      </c>
      <c r="D33" s="9" t="str">
        <f>IF(SUMIFS('Suivi activité'!$I$5:$I$274,'Suivi activité'!$H$5:$H$274,$A33,'Suivi activité'!$E$5:$E$274,$G$4,'Suivi activité'!$D$5:$D$274,D$23)=0,"",SUMIFS('Suivi activité'!$I$5:$I$274,'Suivi activité'!$H$5:$H$274,$A33,'Suivi activité'!$E$5:$E$274,$G$4,'Suivi activité'!$D$5:$D$274,D$23))</f>
        <v/>
      </c>
      <c r="E33" s="9" t="str">
        <f>IF(SUMIFS('Suivi activité'!$I$5:$I$274,'Suivi activité'!$H$5:$H$274,$A33,'Suivi activité'!$E$5:$E$274,$G$4,'Suivi activité'!$D$5:$D$274,E$23)=0,"",SUMIFS('Suivi activité'!$I$5:$I$274,'Suivi activité'!$H$5:$H$274,$A33,'Suivi activité'!$E$5:$E$274,$G$4,'Suivi activité'!$D$5:$D$274,E$23))</f>
        <v/>
      </c>
      <c r="F33" s="9" t="str">
        <f>IF(SUMIFS('Suivi activité'!$I$5:$I$274,'Suivi activité'!$H$5:$H$274,$A33,'Suivi activité'!$E$5:$E$274,$G$4,'Suivi activité'!$D$5:$D$274,F$23)=0,"",SUMIFS('Suivi activité'!$I$5:$I$274,'Suivi activité'!$H$5:$H$274,$A33,'Suivi activité'!$E$5:$E$274,$G$4,'Suivi activité'!$D$5:$D$274,F$23))</f>
        <v/>
      </c>
      <c r="G33" s="9" t="str">
        <f>IF(SUMIFS('Suivi activité'!$I$5:$I$274,'Suivi activité'!$H$5:$H$274,$A33,'Suivi activité'!$E$5:$E$274,$G$4,'Suivi activité'!$D$5:$D$274,G$23)=0,"",SUMIFS('Suivi activité'!$I$5:$I$274,'Suivi activité'!$H$5:$H$274,$A33,'Suivi activité'!$E$5:$E$274,$G$4,'Suivi activité'!$D$5:$D$274,G$23))</f>
        <v/>
      </c>
      <c r="H33" s="9" t="str">
        <f>IF(SUMIFS('Suivi activité'!$I$5:$I$274,'Suivi activité'!$H$5:$H$274,$A33,'Suivi activité'!$E$5:$E$274,$G$4,'Suivi activité'!$D$5:$D$274,H$23)=0,"",SUMIFS('Suivi activité'!$I$5:$I$274,'Suivi activité'!$H$5:$H$274,$A33,'Suivi activité'!$E$5:$E$274,$G$4,'Suivi activité'!$D$5:$D$274,H$23))</f>
        <v/>
      </c>
      <c r="I33" s="9" t="str">
        <f>IF(SUMIFS('Suivi activité'!$I$5:$I$274,'Suivi activité'!$H$5:$H$274,$A33,'Suivi activité'!$E$5:$E$274,$G$4,'Suivi activité'!$D$5:$D$274,I$23)=0,"",SUMIFS('Suivi activité'!$I$5:$I$274,'Suivi activité'!$H$5:$H$274,$A33,'Suivi activité'!$E$5:$E$274,$G$4,'Suivi activité'!$D$5:$D$274,I$23))</f>
        <v/>
      </c>
      <c r="J33" s="9" t="str">
        <f>IF(SUMIFS('Suivi activité'!$I$5:$I$274,'Suivi activité'!$H$5:$H$274,$A33,'Suivi activité'!$E$5:$E$274,$G$4,'Suivi activité'!$D$5:$D$274,J$23)=0,"",SUMIFS('Suivi activité'!$I$5:$I$274,'Suivi activité'!$H$5:$H$274,$A33,'Suivi activité'!$E$5:$E$274,$G$4,'Suivi activité'!$D$5:$D$274,J$23))</f>
        <v/>
      </c>
      <c r="K33" s="9" t="str">
        <f>IF(SUMIFS('Suivi activité'!$I$5:$I$274,'Suivi activité'!$H$5:$H$274,$A33,'Suivi activité'!$E$5:$E$274,$G$4,'Suivi activité'!$D$5:$D$274,K$23)=0,"",SUMIFS('Suivi activité'!$I$5:$I$274,'Suivi activité'!$H$5:$H$274,$A33,'Suivi activité'!$E$5:$E$274,$G$4,'Suivi activité'!$D$5:$D$274,K$23))</f>
        <v/>
      </c>
      <c r="L33" s="9" t="str">
        <f>IF(SUMIFS('Suivi activité'!$I$5:$I$274,'Suivi activité'!$H$5:$H$274,$A33,'Suivi activité'!$E$5:$E$274,$G$4,'Suivi activité'!$D$5:$D$274,L$23)=0,"",SUMIFS('Suivi activité'!$I$5:$I$274,'Suivi activité'!$H$5:$H$274,$A33,'Suivi activité'!$E$5:$E$274,$G$4,'Suivi activité'!$D$5:$D$274,L$23))</f>
        <v/>
      </c>
      <c r="M33" s="9" t="str">
        <f>IF(SUMIFS('Suivi activité'!$I$5:$I$274,'Suivi activité'!$H$5:$H$274,$A33,'Suivi activité'!$E$5:$E$274,$G$4,'Suivi activité'!$D$5:$D$274,M$23)=0,"",SUMIFS('Suivi activité'!$I$5:$I$274,'Suivi activité'!$H$5:$H$274,$A33,'Suivi activité'!$E$5:$E$274,$G$4,'Suivi activité'!$D$5:$D$274,M$23))</f>
        <v/>
      </c>
      <c r="N33" s="127" t="str">
        <f>IF(SUMIFS('Suivi activité'!$I$5:$I$274,'Suivi activité'!$H$5:$H$274,$A33,'Suivi activité'!$E$5:$E$274,$G$4)=0,"",SUMIFS('Suivi activité'!$I$5:$I$274,'Suivi activité'!$H$5:$H$274,$A33,'Suivi activité'!$E$5:$E$274,$G$4))</f>
        <v/>
      </c>
      <c r="O33" s="128" t="str">
        <f t="shared" si="3"/>
        <v/>
      </c>
    </row>
    <row r="34" spans="1:15" ht="20.25" customHeight="1" x14ac:dyDescent="0.25">
      <c r="A34" s="13" t="str">
        <f>IF(ISBLANK('Paramètres de choix'!C17),"",'Paramètres de choix'!C17)</f>
        <v/>
      </c>
      <c r="B34" s="9" t="str">
        <f>IF(SUMIFS('Suivi activité'!$I$5:$I$274,'Suivi activité'!$H$5:$H$274,$A34,'Suivi activité'!$E$5:$E$274,$G$4,'Suivi activité'!$D$5:$D$274,B$23)=0,"",SUMIFS('Suivi activité'!$I$5:$I$274,'Suivi activité'!$H$5:$H$274,$A34,'Suivi activité'!$E$5:$E$274,$G$4,'Suivi activité'!$D$5:$D$274,B$23))</f>
        <v/>
      </c>
      <c r="C34" s="9" t="str">
        <f>IF(SUMIFS('Suivi activité'!$I$5:$I$274,'Suivi activité'!$H$5:$H$274,$A34,'Suivi activité'!$E$5:$E$274,$G$4,'Suivi activité'!$D$5:$D$274,C$23)=0,"",SUMIFS('Suivi activité'!$I$5:$I$274,'Suivi activité'!$H$5:$H$274,$A34,'Suivi activité'!$E$5:$E$274,$G$4,'Suivi activité'!$D$5:$D$274,C$23))</f>
        <v/>
      </c>
      <c r="D34" s="9" t="str">
        <f>IF(SUMIFS('Suivi activité'!$I$5:$I$274,'Suivi activité'!$H$5:$H$274,$A34,'Suivi activité'!$E$5:$E$274,$G$4,'Suivi activité'!$D$5:$D$274,D$23)=0,"",SUMIFS('Suivi activité'!$I$5:$I$274,'Suivi activité'!$H$5:$H$274,$A34,'Suivi activité'!$E$5:$E$274,$G$4,'Suivi activité'!$D$5:$D$274,D$23))</f>
        <v/>
      </c>
      <c r="E34" s="9" t="str">
        <f>IF(SUMIFS('Suivi activité'!$I$5:$I$274,'Suivi activité'!$H$5:$H$274,$A34,'Suivi activité'!$E$5:$E$274,$G$4,'Suivi activité'!$D$5:$D$274,E$23)=0,"",SUMIFS('Suivi activité'!$I$5:$I$274,'Suivi activité'!$H$5:$H$274,$A34,'Suivi activité'!$E$5:$E$274,$G$4,'Suivi activité'!$D$5:$D$274,E$23))</f>
        <v/>
      </c>
      <c r="F34" s="9" t="str">
        <f>IF(SUMIFS('Suivi activité'!$I$5:$I$274,'Suivi activité'!$H$5:$H$274,$A34,'Suivi activité'!$E$5:$E$274,$G$4,'Suivi activité'!$D$5:$D$274,F$23)=0,"",SUMIFS('Suivi activité'!$I$5:$I$274,'Suivi activité'!$H$5:$H$274,$A34,'Suivi activité'!$E$5:$E$274,$G$4,'Suivi activité'!$D$5:$D$274,F$23))</f>
        <v/>
      </c>
      <c r="G34" s="9" t="str">
        <f>IF(SUMIFS('Suivi activité'!$I$5:$I$274,'Suivi activité'!$H$5:$H$274,$A34,'Suivi activité'!$E$5:$E$274,$G$4,'Suivi activité'!$D$5:$D$274,G$23)=0,"",SUMIFS('Suivi activité'!$I$5:$I$274,'Suivi activité'!$H$5:$H$274,$A34,'Suivi activité'!$E$5:$E$274,$G$4,'Suivi activité'!$D$5:$D$274,G$23))</f>
        <v/>
      </c>
      <c r="H34" s="9" t="str">
        <f>IF(SUMIFS('Suivi activité'!$I$5:$I$274,'Suivi activité'!$H$5:$H$274,$A34,'Suivi activité'!$E$5:$E$274,$G$4,'Suivi activité'!$D$5:$D$274,H$23)=0,"",SUMIFS('Suivi activité'!$I$5:$I$274,'Suivi activité'!$H$5:$H$274,$A34,'Suivi activité'!$E$5:$E$274,$G$4,'Suivi activité'!$D$5:$D$274,H$23))</f>
        <v/>
      </c>
      <c r="I34" s="9" t="str">
        <f>IF(SUMIFS('Suivi activité'!$I$5:$I$274,'Suivi activité'!$H$5:$H$274,$A34,'Suivi activité'!$E$5:$E$274,$G$4,'Suivi activité'!$D$5:$D$274,I$23)=0,"",SUMIFS('Suivi activité'!$I$5:$I$274,'Suivi activité'!$H$5:$H$274,$A34,'Suivi activité'!$E$5:$E$274,$G$4,'Suivi activité'!$D$5:$D$274,I$23))</f>
        <v/>
      </c>
      <c r="J34" s="9" t="str">
        <f>IF(SUMIFS('Suivi activité'!$I$5:$I$274,'Suivi activité'!$H$5:$H$274,$A34,'Suivi activité'!$E$5:$E$274,$G$4,'Suivi activité'!$D$5:$D$274,J$23)=0,"",SUMIFS('Suivi activité'!$I$5:$I$274,'Suivi activité'!$H$5:$H$274,$A34,'Suivi activité'!$E$5:$E$274,$G$4,'Suivi activité'!$D$5:$D$274,J$23))</f>
        <v/>
      </c>
      <c r="K34" s="9" t="str">
        <f>IF(SUMIFS('Suivi activité'!$I$5:$I$274,'Suivi activité'!$H$5:$H$274,$A34,'Suivi activité'!$E$5:$E$274,$G$4,'Suivi activité'!$D$5:$D$274,K$23)=0,"",SUMIFS('Suivi activité'!$I$5:$I$274,'Suivi activité'!$H$5:$H$274,$A34,'Suivi activité'!$E$5:$E$274,$G$4,'Suivi activité'!$D$5:$D$274,K$23))</f>
        <v/>
      </c>
      <c r="L34" s="9" t="str">
        <f>IF(SUMIFS('Suivi activité'!$I$5:$I$274,'Suivi activité'!$H$5:$H$274,$A34,'Suivi activité'!$E$5:$E$274,$G$4,'Suivi activité'!$D$5:$D$274,L$23)=0,"",SUMIFS('Suivi activité'!$I$5:$I$274,'Suivi activité'!$H$5:$H$274,$A34,'Suivi activité'!$E$5:$E$274,$G$4,'Suivi activité'!$D$5:$D$274,L$23))</f>
        <v/>
      </c>
      <c r="M34" s="9" t="str">
        <f>IF(SUMIFS('Suivi activité'!$I$5:$I$274,'Suivi activité'!$H$5:$H$274,$A34,'Suivi activité'!$E$5:$E$274,$G$4,'Suivi activité'!$D$5:$D$274,M$23)=0,"",SUMIFS('Suivi activité'!$I$5:$I$274,'Suivi activité'!$H$5:$H$274,$A34,'Suivi activité'!$E$5:$E$274,$G$4,'Suivi activité'!$D$5:$D$274,M$23))</f>
        <v/>
      </c>
      <c r="N34" s="127" t="str">
        <f>IF(SUMIFS('Suivi activité'!$I$5:$I$274,'Suivi activité'!$H$5:$H$274,$A34,'Suivi activité'!$E$5:$E$274,$G$4)=0,"",SUMIFS('Suivi activité'!$I$5:$I$274,'Suivi activité'!$H$5:$H$274,$A34,'Suivi activité'!$E$5:$E$274,$G$4))</f>
        <v/>
      </c>
      <c r="O34" s="128" t="str">
        <f t="shared" si="3"/>
        <v/>
      </c>
    </row>
    <row r="35" spans="1:15" ht="20.25" customHeight="1" x14ac:dyDescent="0.25">
      <c r="A35" s="13" t="str">
        <f>IF(ISBLANK('Paramètres de choix'!C18),"",'Paramètres de choix'!C18)</f>
        <v/>
      </c>
      <c r="B35" s="9" t="str">
        <f>IF(SUMIFS('Suivi activité'!$I$5:$I$274,'Suivi activité'!$H$5:$H$274,$A35,'Suivi activité'!$E$5:$E$274,$G$4,'Suivi activité'!$D$5:$D$274,B$23)=0,"",SUMIFS('Suivi activité'!$I$5:$I$274,'Suivi activité'!$H$5:$H$274,$A35,'Suivi activité'!$E$5:$E$274,$G$4,'Suivi activité'!$D$5:$D$274,B$23))</f>
        <v/>
      </c>
      <c r="C35" s="9" t="str">
        <f>IF(SUMIFS('Suivi activité'!$I$5:$I$274,'Suivi activité'!$H$5:$H$274,$A35,'Suivi activité'!$E$5:$E$274,$G$4,'Suivi activité'!$D$5:$D$274,C$23)=0,"",SUMIFS('Suivi activité'!$I$5:$I$274,'Suivi activité'!$H$5:$H$274,$A35,'Suivi activité'!$E$5:$E$274,$G$4,'Suivi activité'!$D$5:$D$274,C$23))</f>
        <v/>
      </c>
      <c r="D35" s="9" t="str">
        <f>IF(SUMIFS('Suivi activité'!$I$5:$I$274,'Suivi activité'!$H$5:$H$274,$A35,'Suivi activité'!$E$5:$E$274,$G$4,'Suivi activité'!$D$5:$D$274,D$23)=0,"",SUMIFS('Suivi activité'!$I$5:$I$274,'Suivi activité'!$H$5:$H$274,$A35,'Suivi activité'!$E$5:$E$274,$G$4,'Suivi activité'!$D$5:$D$274,D$23))</f>
        <v/>
      </c>
      <c r="E35" s="9" t="str">
        <f>IF(SUMIFS('Suivi activité'!$I$5:$I$274,'Suivi activité'!$H$5:$H$274,$A35,'Suivi activité'!$E$5:$E$274,$G$4,'Suivi activité'!$D$5:$D$274,E$23)=0,"",SUMIFS('Suivi activité'!$I$5:$I$274,'Suivi activité'!$H$5:$H$274,$A35,'Suivi activité'!$E$5:$E$274,$G$4,'Suivi activité'!$D$5:$D$274,E$23))</f>
        <v/>
      </c>
      <c r="F35" s="9" t="str">
        <f>IF(SUMIFS('Suivi activité'!$I$5:$I$274,'Suivi activité'!$H$5:$H$274,$A35,'Suivi activité'!$E$5:$E$274,$G$4,'Suivi activité'!$D$5:$D$274,F$23)=0,"",SUMIFS('Suivi activité'!$I$5:$I$274,'Suivi activité'!$H$5:$H$274,$A35,'Suivi activité'!$E$5:$E$274,$G$4,'Suivi activité'!$D$5:$D$274,F$23))</f>
        <v/>
      </c>
      <c r="G35" s="9" t="str">
        <f>IF(SUMIFS('Suivi activité'!$I$5:$I$274,'Suivi activité'!$H$5:$H$274,$A35,'Suivi activité'!$E$5:$E$274,$G$4,'Suivi activité'!$D$5:$D$274,G$23)=0,"",SUMIFS('Suivi activité'!$I$5:$I$274,'Suivi activité'!$H$5:$H$274,$A35,'Suivi activité'!$E$5:$E$274,$G$4,'Suivi activité'!$D$5:$D$274,G$23))</f>
        <v/>
      </c>
      <c r="H35" s="9" t="str">
        <f>IF(SUMIFS('Suivi activité'!$I$5:$I$274,'Suivi activité'!$H$5:$H$274,$A35,'Suivi activité'!$E$5:$E$274,$G$4,'Suivi activité'!$D$5:$D$274,H$23)=0,"",SUMIFS('Suivi activité'!$I$5:$I$274,'Suivi activité'!$H$5:$H$274,$A35,'Suivi activité'!$E$5:$E$274,$G$4,'Suivi activité'!$D$5:$D$274,H$23))</f>
        <v/>
      </c>
      <c r="I35" s="9" t="str">
        <f>IF(SUMIFS('Suivi activité'!$I$5:$I$274,'Suivi activité'!$H$5:$H$274,$A35,'Suivi activité'!$E$5:$E$274,$G$4,'Suivi activité'!$D$5:$D$274,I$23)=0,"",SUMIFS('Suivi activité'!$I$5:$I$274,'Suivi activité'!$H$5:$H$274,$A35,'Suivi activité'!$E$5:$E$274,$G$4,'Suivi activité'!$D$5:$D$274,I$23))</f>
        <v/>
      </c>
      <c r="J35" s="9" t="str">
        <f>IF(SUMIFS('Suivi activité'!$I$5:$I$274,'Suivi activité'!$H$5:$H$274,$A35,'Suivi activité'!$E$5:$E$274,$G$4,'Suivi activité'!$D$5:$D$274,J$23)=0,"",SUMIFS('Suivi activité'!$I$5:$I$274,'Suivi activité'!$H$5:$H$274,$A35,'Suivi activité'!$E$5:$E$274,$G$4,'Suivi activité'!$D$5:$D$274,J$23))</f>
        <v/>
      </c>
      <c r="K35" s="9" t="str">
        <f>IF(SUMIFS('Suivi activité'!$I$5:$I$274,'Suivi activité'!$H$5:$H$274,$A35,'Suivi activité'!$E$5:$E$274,$G$4,'Suivi activité'!$D$5:$D$274,K$23)=0,"",SUMIFS('Suivi activité'!$I$5:$I$274,'Suivi activité'!$H$5:$H$274,$A35,'Suivi activité'!$E$5:$E$274,$G$4,'Suivi activité'!$D$5:$D$274,K$23))</f>
        <v/>
      </c>
      <c r="L35" s="9" t="str">
        <f>IF(SUMIFS('Suivi activité'!$I$5:$I$274,'Suivi activité'!$H$5:$H$274,$A35,'Suivi activité'!$E$5:$E$274,$G$4,'Suivi activité'!$D$5:$D$274,L$23)=0,"",SUMIFS('Suivi activité'!$I$5:$I$274,'Suivi activité'!$H$5:$H$274,$A35,'Suivi activité'!$E$5:$E$274,$G$4,'Suivi activité'!$D$5:$D$274,L$23))</f>
        <v/>
      </c>
      <c r="M35" s="9" t="str">
        <f>IF(SUMIFS('Suivi activité'!$I$5:$I$274,'Suivi activité'!$H$5:$H$274,$A35,'Suivi activité'!$E$5:$E$274,$G$4,'Suivi activité'!$D$5:$D$274,M$23)=0,"",SUMIFS('Suivi activité'!$I$5:$I$274,'Suivi activité'!$H$5:$H$274,$A35,'Suivi activité'!$E$5:$E$274,$G$4,'Suivi activité'!$D$5:$D$274,M$23))</f>
        <v/>
      </c>
      <c r="N35" s="127" t="str">
        <f>IF(SUMIFS('Suivi activité'!$I$5:$I$274,'Suivi activité'!$H$5:$H$274,$A35,'Suivi activité'!$E$5:$E$274,$G$4)=0,"",SUMIFS('Suivi activité'!$I$5:$I$274,'Suivi activité'!$H$5:$H$274,$A35,'Suivi activité'!$E$5:$E$274,$G$4))</f>
        <v/>
      </c>
      <c r="O35" s="128" t="str">
        <f t="shared" si="3"/>
        <v/>
      </c>
    </row>
    <row r="36" spans="1:15" ht="20.25" customHeight="1" thickBot="1" x14ac:dyDescent="0.3">
      <c r="A36" s="124" t="s">
        <v>29</v>
      </c>
      <c r="B36" s="122">
        <f t="shared" ref="B36:M36" si="4">SUM(B24:B35)</f>
        <v>1</v>
      </c>
      <c r="C36" s="122">
        <f t="shared" si="4"/>
        <v>0</v>
      </c>
      <c r="D36" s="122">
        <f t="shared" si="4"/>
        <v>1</v>
      </c>
      <c r="E36" s="122">
        <f t="shared" si="4"/>
        <v>4</v>
      </c>
      <c r="F36" s="122">
        <f t="shared" si="4"/>
        <v>0</v>
      </c>
      <c r="G36" s="122">
        <f t="shared" si="4"/>
        <v>0</v>
      </c>
      <c r="H36" s="122">
        <f t="shared" si="4"/>
        <v>0</v>
      </c>
      <c r="I36" s="122">
        <f t="shared" si="4"/>
        <v>0</v>
      </c>
      <c r="J36" s="122">
        <f t="shared" si="4"/>
        <v>0</v>
      </c>
      <c r="K36" s="122">
        <f t="shared" si="4"/>
        <v>0</v>
      </c>
      <c r="L36" s="122">
        <f t="shared" si="4"/>
        <v>0</v>
      </c>
      <c r="M36" s="122">
        <f t="shared" si="4"/>
        <v>0</v>
      </c>
      <c r="N36" s="129">
        <f>SUM(N24:N35)</f>
        <v>6</v>
      </c>
      <c r="O36" s="130">
        <f t="shared" si="3"/>
        <v>1</v>
      </c>
    </row>
    <row r="37" spans="1:15" ht="22.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27" customHeight="1" thickBot="1" x14ac:dyDescent="0.3">
      <c r="A38" s="223" t="s">
        <v>80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5"/>
      <c r="O38" s="63"/>
    </row>
    <row r="39" spans="1:15" ht="21" customHeight="1" x14ac:dyDescent="0.25">
      <c r="A39" s="123"/>
      <c r="B39" s="55" t="s">
        <v>21</v>
      </c>
      <c r="C39" s="55" t="s">
        <v>31</v>
      </c>
      <c r="D39" s="55" t="s">
        <v>32</v>
      </c>
      <c r="E39" s="55" t="s">
        <v>33</v>
      </c>
      <c r="F39" s="55" t="s">
        <v>34</v>
      </c>
      <c r="G39" s="55" t="s">
        <v>35</v>
      </c>
      <c r="H39" s="55" t="s">
        <v>36</v>
      </c>
      <c r="I39" s="55" t="s">
        <v>37</v>
      </c>
      <c r="J39" s="55" t="s">
        <v>38</v>
      </c>
      <c r="K39" s="55" t="s">
        <v>39</v>
      </c>
      <c r="L39" s="55" t="s">
        <v>22</v>
      </c>
      <c r="M39" s="55" t="s">
        <v>20</v>
      </c>
      <c r="N39" s="153" t="s">
        <v>29</v>
      </c>
      <c r="O39" s="50"/>
    </row>
    <row r="40" spans="1:15" ht="21" customHeight="1" x14ac:dyDescent="0.25">
      <c r="A40" s="150" t="s">
        <v>76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4"/>
      <c r="O40" s="64"/>
    </row>
    <row r="41" spans="1:15" ht="21" customHeight="1" x14ac:dyDescent="0.25">
      <c r="A41" s="151" t="s">
        <v>81</v>
      </c>
      <c r="B41" s="159" t="str">
        <f>IF(SUMIFS('Suivi activité'!$W$5:$W$274,'Suivi activité'!$Z$5:$Z$274,B$39,'Suivi activité'!$E$5:$E$274,$G$4)=0,"",SUMIFS('Suivi activité'!$W$5:$W$274,'Suivi activité'!$Z$5:$Z$274,B$39,'Suivi activité'!$E$5:$E$274,$G$4))</f>
        <v/>
      </c>
      <c r="C41" s="159" t="str">
        <f>IF(SUMIFS('Suivi activité'!$W$5:$W$274,'Suivi activité'!$Z$5:$Z$274,C$39,'Suivi activité'!$E$5:$E$274,$G$4)=0,"",SUMIFS('Suivi activité'!$W$5:$W$274,'Suivi activité'!$Z$5:$Z$274,C$39,'Suivi activité'!$E$5:$E$274,$G$4))</f>
        <v/>
      </c>
      <c r="D41" s="159" t="str">
        <f>IF(SUMIFS('Suivi activité'!$W$5:$W$274,'Suivi activité'!$Z$5:$Z$274,D$39,'Suivi activité'!$E$5:$E$274,$G$4)=0,"",SUMIFS('Suivi activité'!$W$5:$W$274,'Suivi activité'!$Z$5:$Z$274,D$39,'Suivi activité'!$E$5:$E$274,$G$4))</f>
        <v/>
      </c>
      <c r="E41" s="159" t="str">
        <f>IF(SUMIFS('Suivi activité'!$W$5:$W$274,'Suivi activité'!$Z$5:$Z$274,E$39,'Suivi activité'!$E$5:$E$274,$G$4)=0,"",SUMIFS('Suivi activité'!$W$5:$W$274,'Suivi activité'!$Z$5:$Z$274,E$39,'Suivi activité'!$E$5:$E$274,$G$4))</f>
        <v/>
      </c>
      <c r="F41" s="159">
        <f>IF(SUMIFS('Suivi activité'!$W$5:$W$274,'Suivi activité'!$Z$5:$Z$274,F$39,'Suivi activité'!$E$5:$E$274,$G$4)=0,"",SUMIFS('Suivi activité'!$W$5:$W$274,'Suivi activité'!$Z$5:$Z$274,F$39,'Suivi activité'!$E$5:$E$274,$G$4))</f>
        <v>1000</v>
      </c>
      <c r="G41" s="159" t="str">
        <f>IF(SUMIFS('Suivi activité'!$W$5:$W$274,'Suivi activité'!$Z$5:$Z$274,G$39,'Suivi activité'!$E$5:$E$274,$G$4)=0,"",SUMIFS('Suivi activité'!$W$5:$W$274,'Suivi activité'!$Z$5:$Z$274,G$39,'Suivi activité'!$E$5:$E$274,$G$4))</f>
        <v/>
      </c>
      <c r="H41" s="159" t="str">
        <f>IF(SUMIFS('Suivi activité'!$W$5:$W$274,'Suivi activité'!$Z$5:$Z$274,H$39,'Suivi activité'!$E$5:$E$274,$G$4)=0,"",SUMIFS('Suivi activité'!$W$5:$W$274,'Suivi activité'!$Z$5:$Z$274,H$39,'Suivi activité'!$E$5:$E$274,$G$4))</f>
        <v/>
      </c>
      <c r="I41" s="159" t="str">
        <f>IF(SUMIFS('Suivi activité'!$W$5:$W$274,'Suivi activité'!$Z$5:$Z$274,I$39,'Suivi activité'!$E$5:$E$274,$G$4)=0,"",SUMIFS('Suivi activité'!$W$5:$W$274,'Suivi activité'!$Z$5:$Z$274,I$39,'Suivi activité'!$E$5:$E$274,$G$4))</f>
        <v/>
      </c>
      <c r="J41" s="159" t="str">
        <f>IF(SUMIFS('Suivi activité'!$W$5:$W$274,'Suivi activité'!$Z$5:$Z$274,J$39,'Suivi activité'!$E$5:$E$274,$G$4)=0,"",SUMIFS('Suivi activité'!$W$5:$W$274,'Suivi activité'!$Z$5:$Z$274,J$39,'Suivi activité'!$E$5:$E$274,$G$4))</f>
        <v/>
      </c>
      <c r="K41" s="159" t="str">
        <f>IF(SUMIFS('Suivi activité'!$W$5:$W$274,'Suivi activité'!$Z$5:$Z$274,K$39,'Suivi activité'!$E$5:$E$274,$G$4)=0,"",SUMIFS('Suivi activité'!$W$5:$W$274,'Suivi activité'!$Z$5:$Z$274,K$39,'Suivi activité'!$E$5:$E$274,$G$4))</f>
        <v/>
      </c>
      <c r="L41" s="159" t="str">
        <f>IF(SUMIFS('Suivi activité'!$W$5:$W$274,'Suivi activité'!$Z$5:$Z$274,L$39,'Suivi activité'!$E$5:$E$274,$G$4)=0,"",SUMIFS('Suivi activité'!$W$5:$W$274,'Suivi activité'!$Z$5:$Z$274,L$39,'Suivi activité'!$E$5:$E$274,$G$4))</f>
        <v/>
      </c>
      <c r="M41" s="159" t="str">
        <f>IF(SUMIFS('Suivi activité'!$W$5:$W$274,'Suivi activité'!$Z$5:$Z$274,M$39,'Suivi activité'!$E$5:$E$274,$G$4)=0,"",SUMIFS('Suivi activité'!$W$5:$W$274,'Suivi activité'!$Z$5:$Z$274,M$39,'Suivi activité'!$E$5:$E$274,$G$4))</f>
        <v/>
      </c>
      <c r="N41" s="160">
        <f>SUM(B41:M41)</f>
        <v>1000</v>
      </c>
      <c r="O41" s="64"/>
    </row>
    <row r="42" spans="1:15" ht="21" customHeight="1" x14ac:dyDescent="0.25">
      <c r="A42" s="157" t="s">
        <v>83</v>
      </c>
      <c r="B42" s="161" t="str">
        <f>IF(SUMIFS('Suivi activité'!$Y$5:$Y$274,'Suivi activité'!$Z$5:$Z$274,B$39,'Suivi activité'!$E$5:$E$274,$G$4)=0,"",SUMIFS('Suivi activité'!$Y$5:$Y$274,'Suivi activité'!$Z$5:$Z$274,B$39,'Suivi activité'!$E$5:$E$274,$G$4))</f>
        <v/>
      </c>
      <c r="C42" s="161" t="str">
        <f>IF(SUMIFS('Suivi activité'!$Y$5:$Y$274,'Suivi activité'!$Z$5:$Z$274,C$39,'Suivi activité'!$E$5:$E$274,$G$4)=0,"",SUMIFS('Suivi activité'!$Y$5:$Y$274,'Suivi activité'!$Z$5:$Z$274,C$39,'Suivi activité'!$E$5:$E$274,$G$4))</f>
        <v/>
      </c>
      <c r="D42" s="161" t="str">
        <f>IF(SUMIFS('Suivi activité'!$Y$5:$Y$274,'Suivi activité'!$Z$5:$Z$274,D$39,'Suivi activité'!$E$5:$E$274,$G$4)=0,"",SUMIFS('Suivi activité'!$Y$5:$Y$274,'Suivi activité'!$Z$5:$Z$274,D$39,'Suivi activité'!$E$5:$E$274,$G$4))</f>
        <v/>
      </c>
      <c r="E42" s="161" t="str">
        <f>IF(SUMIFS('Suivi activité'!$Y$5:$Y$274,'Suivi activité'!$Z$5:$Z$274,E$39,'Suivi activité'!$E$5:$E$274,$G$4)=0,"",SUMIFS('Suivi activité'!$Y$5:$Y$274,'Suivi activité'!$Z$5:$Z$274,E$39,'Suivi activité'!$E$5:$E$274,$G$4))</f>
        <v/>
      </c>
      <c r="F42" s="161">
        <f>IF(SUMIFS('Suivi activité'!$Y$5:$Y$274,'Suivi activité'!$Z$5:$Z$274,F$39,'Suivi activité'!$E$5:$E$274,$G$4)=0,"",SUMIFS('Suivi activité'!$Y$5:$Y$274,'Suivi activité'!$Z$5:$Z$274,F$39,'Suivi activité'!$E$5:$E$274,$G$4))</f>
        <v>750</v>
      </c>
      <c r="G42" s="161" t="str">
        <f>IF(SUMIFS('Suivi activité'!$Y$5:$Y$274,'Suivi activité'!$Z$5:$Z$274,G$39,'Suivi activité'!$E$5:$E$274,$G$4)=0,"",SUMIFS('Suivi activité'!$Y$5:$Y$274,'Suivi activité'!$Z$5:$Z$274,G$39,'Suivi activité'!$E$5:$E$274,$G$4))</f>
        <v/>
      </c>
      <c r="H42" s="161" t="str">
        <f>IF(SUMIFS('Suivi activité'!$Y$5:$Y$274,'Suivi activité'!$Z$5:$Z$274,H$39,'Suivi activité'!$E$5:$E$274,$G$4)=0,"",SUMIFS('Suivi activité'!$Y$5:$Y$274,'Suivi activité'!$Z$5:$Z$274,H$39,'Suivi activité'!$E$5:$E$274,$G$4))</f>
        <v/>
      </c>
      <c r="I42" s="161" t="str">
        <f>IF(SUMIFS('Suivi activité'!$Y$5:$Y$274,'Suivi activité'!$Z$5:$Z$274,I$39,'Suivi activité'!$E$5:$E$274,$G$4)=0,"",SUMIFS('Suivi activité'!$Y$5:$Y$274,'Suivi activité'!$Z$5:$Z$274,I$39,'Suivi activité'!$E$5:$E$274,$G$4))</f>
        <v/>
      </c>
      <c r="J42" s="161" t="str">
        <f>IF(SUMIFS('Suivi activité'!$Y$5:$Y$274,'Suivi activité'!$Z$5:$Z$274,J$39,'Suivi activité'!$E$5:$E$274,$G$4)=0,"",SUMIFS('Suivi activité'!$Y$5:$Y$274,'Suivi activité'!$Z$5:$Z$274,J$39,'Suivi activité'!$E$5:$E$274,$G$4))</f>
        <v/>
      </c>
      <c r="K42" s="161" t="str">
        <f>IF(SUMIFS('Suivi activité'!$Y$5:$Y$274,'Suivi activité'!$Z$5:$Z$274,K$39,'Suivi activité'!$E$5:$E$274,$G$4)=0,"",SUMIFS('Suivi activité'!$Y$5:$Y$274,'Suivi activité'!$Z$5:$Z$274,K$39,'Suivi activité'!$E$5:$E$274,$G$4))</f>
        <v/>
      </c>
      <c r="L42" s="161" t="str">
        <f>IF(SUMIFS('Suivi activité'!$Y$5:$Y$274,'Suivi activité'!$Z$5:$Z$274,L$39,'Suivi activité'!$E$5:$E$274,$G$4)=0,"",SUMIFS('Suivi activité'!$Y$5:$Y$274,'Suivi activité'!$Z$5:$Z$274,L$39,'Suivi activité'!$E$5:$E$274,$G$4))</f>
        <v/>
      </c>
      <c r="M42" s="161" t="str">
        <f>IF(SUMIFS('Suivi activité'!$Y$5:$Y$274,'Suivi activité'!$Z$5:$Z$274,M$39,'Suivi activité'!$E$5:$E$274,$G$4)=0,"",SUMIFS('Suivi activité'!$Y$5:$Y$274,'Suivi activité'!$Z$5:$Z$274,M$39,'Suivi activité'!$E$5:$E$274,$G$4))</f>
        <v/>
      </c>
      <c r="N42" s="162">
        <f>SUM(B42:M42)</f>
        <v>750</v>
      </c>
      <c r="O42" s="64"/>
    </row>
    <row r="43" spans="1:15" ht="21" customHeight="1" x14ac:dyDescent="0.25">
      <c r="A43" s="150" t="s">
        <v>0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4"/>
      <c r="O43" s="64"/>
    </row>
    <row r="44" spans="1:15" ht="21" customHeight="1" x14ac:dyDescent="0.25">
      <c r="A44" s="157" t="s">
        <v>89</v>
      </c>
      <c r="B44" s="161" t="str">
        <f>IF(SUMIFS('Suivi activité'!$AA$5:$AA$274,'Suivi activité'!$AB$5:$AB$274,B$39,'Suivi activité'!$E$5:$E$274,$G$4)=0,"",SUMIFS('Suivi activité'!$AA$5:$AA$274,'Suivi activité'!$AB$5:$AB$274,B$39,'Suivi activité'!$E$5:$E$274,$G$4))</f>
        <v/>
      </c>
      <c r="C44" s="161" t="str">
        <f>IF(SUMIFS('Suivi activité'!$AA$5:$AA$274,'Suivi activité'!$AB$5:$AB$274,C$39,'Suivi activité'!$E$5:$E$274,$G$4)=0,"",SUMIFS('Suivi activité'!$AA$5:$AA$274,'Suivi activité'!$AB$5:$AB$274,C$39,'Suivi activité'!$E$5:$E$274,$G$4))</f>
        <v/>
      </c>
      <c r="D44" s="161" t="str">
        <f>IF(SUMIFS('Suivi activité'!$AA$5:$AA$274,'Suivi activité'!$AB$5:$AB$274,D$39,'Suivi activité'!$E$5:$E$274,$G$4)=0,"",SUMIFS('Suivi activité'!$AA$5:$AA$274,'Suivi activité'!$AB$5:$AB$274,D$39,'Suivi activité'!$E$5:$E$274,$G$4))</f>
        <v/>
      </c>
      <c r="E44" s="161" t="str">
        <f>IF(SUMIFS('Suivi activité'!$AA$5:$AA$274,'Suivi activité'!$AB$5:$AB$274,E$39,'Suivi activité'!$E$5:$E$274,$G$4)=0,"",SUMIFS('Suivi activité'!$AA$5:$AA$274,'Suivi activité'!$AB$5:$AB$274,E$39,'Suivi activité'!$E$5:$E$274,$G$4))</f>
        <v/>
      </c>
      <c r="F44" s="161">
        <f>IF(SUMIFS('Suivi activité'!$AA$5:$AA$274,'Suivi activité'!$AB$5:$AB$274,F$39,'Suivi activité'!$E$5:$E$274,$G$4)=0,"",SUMIFS('Suivi activité'!$AA$5:$AA$274,'Suivi activité'!$AB$5:$AB$274,F$39,'Suivi activité'!$E$5:$E$274,$G$4))</f>
        <v>2178</v>
      </c>
      <c r="G44" s="161">
        <f>IF(SUMIFS('Suivi activité'!$AA$5:$AA$274,'Suivi activité'!$AB$5:$AB$274,G$39,'Suivi activité'!$E$5:$E$274,$G$4)=0,"",SUMIFS('Suivi activité'!$AA$5:$AA$274,'Suivi activité'!$AB$5:$AB$274,G$39,'Suivi activité'!$E$5:$E$274,$G$4))</f>
        <v>4500</v>
      </c>
      <c r="H44" s="161">
        <f>IF(SUMIFS('Suivi activité'!$AA$5:$AA$274,'Suivi activité'!$AB$5:$AB$274,H$39,'Suivi activité'!$E$5:$E$274,$G$4)=0,"",SUMIFS('Suivi activité'!$AA$5:$AA$274,'Suivi activité'!$AB$5:$AB$274,H$39,'Suivi activité'!$E$5:$E$274,$G$4))</f>
        <v>6500</v>
      </c>
      <c r="I44" s="161" t="str">
        <f>IF(SUMIFS('Suivi activité'!$AA$5:$AA$274,'Suivi activité'!$AB$5:$AB$274,I$39,'Suivi activité'!$E$5:$E$274,$G$4)=0,"",SUMIFS('Suivi activité'!$AA$5:$AA$274,'Suivi activité'!$AB$5:$AB$274,I$39,'Suivi activité'!$E$5:$E$274,$G$4))</f>
        <v/>
      </c>
      <c r="J44" s="161" t="str">
        <f>IF(SUMIFS('Suivi activité'!$AA$5:$AA$274,'Suivi activité'!$AB$5:$AB$274,J$39,'Suivi activité'!$E$5:$E$274,$G$4)=0,"",SUMIFS('Suivi activité'!$AA$5:$AA$274,'Suivi activité'!$AB$5:$AB$274,J$39,'Suivi activité'!$E$5:$E$274,$G$4))</f>
        <v/>
      </c>
      <c r="K44" s="161" t="str">
        <f>IF(SUMIFS('Suivi activité'!$AA$5:$AA$274,'Suivi activité'!$AB$5:$AB$274,K$39,'Suivi activité'!$E$5:$E$274,$G$4)=0,"",SUMIFS('Suivi activité'!$AA$5:$AA$274,'Suivi activité'!$AB$5:$AB$274,K$39,'Suivi activité'!$E$5:$E$274,$G$4))</f>
        <v/>
      </c>
      <c r="L44" s="161" t="str">
        <f>IF(SUMIFS('Suivi activité'!$AA$5:$AA$274,'Suivi activité'!$AB$5:$AB$274,L$39,'Suivi activité'!$E$5:$E$274,$G$4)=0,"",SUMIFS('Suivi activité'!$AA$5:$AA$274,'Suivi activité'!$AB$5:$AB$274,L$39,'Suivi activité'!$E$5:$E$274,$G$4))</f>
        <v/>
      </c>
      <c r="M44" s="161" t="str">
        <f>IF(SUMIFS('Suivi activité'!$AA$5:$AA$274,'Suivi activité'!$AB$5:$AB$274,M$39,'Suivi activité'!$E$5:$E$274,$G$4)=0,"",SUMIFS('Suivi activité'!$AA$5:$AA$274,'Suivi activité'!$AB$5:$AB$274,M$39,'Suivi activité'!$E$5:$E$274,$G$4))</f>
        <v/>
      </c>
      <c r="N44" s="162">
        <f>SUM(B44:M44)</f>
        <v>13178</v>
      </c>
      <c r="O44" s="64"/>
    </row>
    <row r="45" spans="1:15" ht="21" customHeight="1" x14ac:dyDescent="0.25">
      <c r="A45" s="150" t="s">
        <v>90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4"/>
      <c r="O45" s="64"/>
    </row>
    <row r="46" spans="1:15" ht="21" customHeight="1" x14ac:dyDescent="0.25">
      <c r="A46" s="158" t="s">
        <v>91</v>
      </c>
      <c r="B46" s="165" t="str">
        <f>IF(SUMIFS('Suivi activité'!$AC$5:$AC$274,'Suivi activité'!$AD$5:$AD$274,B$39,'Suivi activité'!$E$5:$E$274,$G$4)=0,"",SUMIFS('Suivi activité'!$AC$5:$AC$274,'Suivi activité'!$AD$5:$AD$274,B$39,'Suivi activité'!$E$5:$E$274,$G$4))</f>
        <v/>
      </c>
      <c r="C46" s="165" t="str">
        <f>IF(SUMIFS('Suivi activité'!$AC$5:$AC$274,'Suivi activité'!$AD$5:$AD$274,C$39,'Suivi activité'!$E$5:$E$274,$G$4)=0,"",SUMIFS('Suivi activité'!$AC$5:$AC$274,'Suivi activité'!$AD$5:$AD$274,C$39,'Suivi activité'!$E$5:$E$274,$G$4))</f>
        <v/>
      </c>
      <c r="D46" s="165" t="str">
        <f>IF(SUMIFS('Suivi activité'!$AC$5:$AC$274,'Suivi activité'!$AD$5:$AD$274,D$39,'Suivi activité'!$E$5:$E$274,$G$4)=0,"",SUMIFS('Suivi activité'!$AC$5:$AC$274,'Suivi activité'!$AD$5:$AD$274,D$39,'Suivi activité'!$E$5:$E$274,$G$4))</f>
        <v/>
      </c>
      <c r="E46" s="165" t="str">
        <f>IF(SUMIFS('Suivi activité'!$AC$5:$AC$274,'Suivi activité'!$AD$5:$AD$274,E$39,'Suivi activité'!$E$5:$E$274,$G$4)=0,"",SUMIFS('Suivi activité'!$AC$5:$AC$274,'Suivi activité'!$AD$5:$AD$274,E$39,'Suivi activité'!$E$5:$E$274,$G$4))</f>
        <v/>
      </c>
      <c r="F46" s="165" t="str">
        <f>IF(SUMIFS('Suivi activité'!$AC$5:$AC$274,'Suivi activité'!$AD$5:$AD$274,F$39,'Suivi activité'!$E$5:$E$274,$G$4)=0,"",SUMIFS('Suivi activité'!$AC$5:$AC$274,'Suivi activité'!$AD$5:$AD$274,F$39,'Suivi activité'!$E$5:$E$274,$G$4))</f>
        <v/>
      </c>
      <c r="G46" s="165" t="str">
        <f>IF(SUMIFS('Suivi activité'!$AC$5:$AC$274,'Suivi activité'!$AD$5:$AD$274,G$39,'Suivi activité'!$E$5:$E$274,$G$4)=0,"",SUMIFS('Suivi activité'!$AC$5:$AC$274,'Suivi activité'!$AD$5:$AD$274,G$39,'Suivi activité'!$E$5:$E$274,$G$4))</f>
        <v/>
      </c>
      <c r="H46" s="165">
        <f>IF(SUMIFS('Suivi activité'!$AC$5:$AC$274,'Suivi activité'!$AD$5:$AD$274,H$39,'Suivi activité'!$E$5:$E$274,$G$4)=0,"",SUMIFS('Suivi activité'!$AC$5:$AC$274,'Suivi activité'!$AD$5:$AD$274,H$39,'Suivi activité'!$E$5:$E$274,$G$4))</f>
        <v>6500</v>
      </c>
      <c r="I46" s="165" t="str">
        <f>IF(SUMIFS('Suivi activité'!$AC$5:$AC$274,'Suivi activité'!$AD$5:$AD$274,I$39,'Suivi activité'!$E$5:$E$274,$G$4)=0,"",SUMIFS('Suivi activité'!$AC$5:$AC$274,'Suivi activité'!$AD$5:$AD$274,I$39,'Suivi activité'!$E$5:$E$274,$G$4))</f>
        <v/>
      </c>
      <c r="J46" s="165" t="str">
        <f>IF(SUMIFS('Suivi activité'!$AC$5:$AC$274,'Suivi activité'!$AD$5:$AD$274,J$39,'Suivi activité'!$E$5:$E$274,$G$4)=0,"",SUMIFS('Suivi activité'!$AC$5:$AC$274,'Suivi activité'!$AD$5:$AD$274,J$39,'Suivi activité'!$E$5:$E$274,$G$4))</f>
        <v/>
      </c>
      <c r="K46" s="165" t="str">
        <f>IF(SUMIFS('Suivi activité'!$AC$5:$AC$274,'Suivi activité'!$AD$5:$AD$274,K$39,'Suivi activité'!$E$5:$E$274,$G$4)=0,"",SUMIFS('Suivi activité'!$AC$5:$AC$274,'Suivi activité'!$AD$5:$AD$274,K$39,'Suivi activité'!$E$5:$E$274,$G$4))</f>
        <v/>
      </c>
      <c r="L46" s="165" t="str">
        <f>IF(SUMIFS('Suivi activité'!$AC$5:$AC$274,'Suivi activité'!$AD$5:$AD$274,L$39,'Suivi activité'!$E$5:$E$274,$G$4)=0,"",SUMIFS('Suivi activité'!$AC$5:$AC$274,'Suivi activité'!$AD$5:$AD$274,L$39,'Suivi activité'!$E$5:$E$274,$G$4))</f>
        <v/>
      </c>
      <c r="M46" s="165" t="str">
        <f>IF(SUMIFS('Suivi activité'!$AC$5:$AC$274,'Suivi activité'!$AD$5:$AD$274,M$39,'Suivi activité'!$E$5:$E$274,$G$4)=0,"",SUMIFS('Suivi activité'!$AC$5:$AC$274,'Suivi activité'!$AD$5:$AD$274,M$39,'Suivi activité'!$E$5:$E$274,$G$4))</f>
        <v/>
      </c>
      <c r="N46" s="166">
        <f>SUM(B46:M46)</f>
        <v>6500</v>
      </c>
      <c r="O46" s="64"/>
    </row>
    <row r="47" spans="1:15" ht="21" customHeight="1" x14ac:dyDescent="0.25">
      <c r="A47" s="150" t="s">
        <v>92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4"/>
      <c r="O47" s="64"/>
    </row>
    <row r="48" spans="1:15" ht="21" customHeight="1" thickBot="1" x14ac:dyDescent="0.3">
      <c r="A48" s="169" t="s">
        <v>93</v>
      </c>
      <c r="B48" s="170" t="str">
        <f>IF(SUMIFS('Suivi activité'!$AE$5:$AE$274,'Suivi activité'!$AF$5:$AF$274,B$39,'Suivi activité'!$E$5:$E$274,$G$4)=0,"",SUMIFS('Suivi activité'!$AE$5:$AE$274,'Suivi activité'!$AF$5:$AF$274,B$39,'Suivi activité'!$E$5:$E$274,$G$4))</f>
        <v/>
      </c>
      <c r="C48" s="170" t="str">
        <f>IF(SUMIFS('Suivi activité'!$AE$5:$AE$274,'Suivi activité'!$AF$5:$AF$274,C$39,'Suivi activité'!$E$5:$E$274,$G$4)=0,"",SUMIFS('Suivi activité'!$AE$5:$AE$274,'Suivi activité'!$AF$5:$AF$274,C$39,'Suivi activité'!$E$5:$E$274,$G$4))</f>
        <v/>
      </c>
      <c r="D48" s="170" t="str">
        <f>IF(SUMIFS('Suivi activité'!$AE$5:$AE$274,'Suivi activité'!$AF$5:$AF$274,D$39,'Suivi activité'!$E$5:$E$274,$G$4)=0,"",SUMIFS('Suivi activité'!$AE$5:$AE$274,'Suivi activité'!$AF$5:$AF$274,D$39,'Suivi activité'!$E$5:$E$274,$G$4))</f>
        <v/>
      </c>
      <c r="E48" s="170">
        <f>IF(SUMIFS('Suivi activité'!$AE$5:$AE$274,'Suivi activité'!$AF$5:$AF$274,E$39,'Suivi activité'!$E$5:$E$274,$G$4)=0,"",SUMIFS('Suivi activité'!$AE$5:$AE$274,'Suivi activité'!$AF$5:$AF$274,E$39,'Suivi activité'!$E$5:$E$274,$G$4))</f>
        <v>10780</v>
      </c>
      <c r="F48" s="170" t="str">
        <f>IF(SUMIFS('Suivi activité'!$AE$5:$AE$274,'Suivi activité'!$AF$5:$AF$274,F$39,'Suivi activité'!$E$5:$E$274,$G$4)=0,"",SUMIFS('Suivi activité'!$AE$5:$AE$274,'Suivi activité'!$AF$5:$AF$274,F$39,'Suivi activité'!$E$5:$E$274,$G$4))</f>
        <v/>
      </c>
      <c r="G48" s="170" t="str">
        <f>IF(SUMIFS('Suivi activité'!$AE$5:$AE$274,'Suivi activité'!$AF$5:$AF$274,G$39,'Suivi activité'!$E$5:$E$274,$G$4)=0,"",SUMIFS('Suivi activité'!$AE$5:$AE$274,'Suivi activité'!$AF$5:$AF$274,G$39,'Suivi activité'!$E$5:$E$274,$G$4))</f>
        <v/>
      </c>
      <c r="H48" s="170" t="str">
        <f>IF(SUMIFS('Suivi activité'!$AE$5:$AE$274,'Suivi activité'!$AF$5:$AF$274,H$39,'Suivi activité'!$E$5:$E$274,$G$4)=0,"",SUMIFS('Suivi activité'!$AE$5:$AE$274,'Suivi activité'!$AF$5:$AF$274,H$39,'Suivi activité'!$E$5:$E$274,$G$4))</f>
        <v/>
      </c>
      <c r="I48" s="170" t="str">
        <f>IF(SUMIFS('Suivi activité'!$AE$5:$AE$274,'Suivi activité'!$AF$5:$AF$274,I$39,'Suivi activité'!$E$5:$E$274,$G$4)=0,"",SUMIFS('Suivi activité'!$AE$5:$AE$274,'Suivi activité'!$AF$5:$AF$274,I$39,'Suivi activité'!$E$5:$E$274,$G$4))</f>
        <v/>
      </c>
      <c r="J48" s="170" t="str">
        <f>IF(SUMIFS('Suivi activité'!$AE$5:$AE$274,'Suivi activité'!$AF$5:$AF$274,J$39,'Suivi activité'!$E$5:$E$274,$G$4)=0,"",SUMIFS('Suivi activité'!$AE$5:$AE$274,'Suivi activité'!$AF$5:$AF$274,J$39,'Suivi activité'!$E$5:$E$274,$G$4))</f>
        <v/>
      </c>
      <c r="K48" s="170" t="str">
        <f>IF(SUMIFS('Suivi activité'!$AE$5:$AE$274,'Suivi activité'!$AF$5:$AF$274,K$39,'Suivi activité'!$E$5:$E$274,$G$4)=0,"",SUMIFS('Suivi activité'!$AE$5:$AE$274,'Suivi activité'!$AF$5:$AF$274,K$39,'Suivi activité'!$E$5:$E$274,$G$4))</f>
        <v/>
      </c>
      <c r="L48" s="170" t="str">
        <f>IF(SUMIFS('Suivi activité'!$AE$5:$AE$274,'Suivi activité'!$AF$5:$AF$274,L$39,'Suivi activité'!$E$5:$E$274,$G$4)=0,"",SUMIFS('Suivi activité'!$AE$5:$AE$274,'Suivi activité'!$AF$5:$AF$274,L$39,'Suivi activité'!$E$5:$E$274,$G$4))</f>
        <v/>
      </c>
      <c r="M48" s="170" t="str">
        <f>IF(SUMIFS('Suivi activité'!$AE$5:$AE$274,'Suivi activité'!$AF$5:$AF$274,M$39,'Suivi activité'!$E$5:$E$274,$G$4)=0,"",SUMIFS('Suivi activité'!$AE$5:$AE$274,'Suivi activité'!$AF$5:$AF$274,M$39,'Suivi activité'!$E$5:$E$274,$G$4))</f>
        <v/>
      </c>
      <c r="N48" s="171">
        <f>SUM(B48:M48)</f>
        <v>10780</v>
      </c>
      <c r="O48" s="64"/>
    </row>
    <row r="49" spans="1:14" ht="4.5" customHeight="1" thickBot="1" x14ac:dyDescent="0.3"/>
    <row r="50" spans="1:14" ht="20.25" customHeight="1" thickBot="1" x14ac:dyDescent="0.3">
      <c r="A50" s="207" t="s">
        <v>123</v>
      </c>
      <c r="B50" s="208">
        <f>SUM(B42,B44)-SUM(B46)</f>
        <v>0</v>
      </c>
      <c r="C50" s="208">
        <f t="shared" ref="C50:M50" si="5">SUM(C42,C44)-SUM(C46)</f>
        <v>0</v>
      </c>
      <c r="D50" s="208">
        <f t="shared" si="5"/>
        <v>0</v>
      </c>
      <c r="E50" s="208">
        <f t="shared" si="5"/>
        <v>0</v>
      </c>
      <c r="F50" s="208">
        <f t="shared" si="5"/>
        <v>2928</v>
      </c>
      <c r="G50" s="208">
        <f t="shared" si="5"/>
        <v>4500</v>
      </c>
      <c r="H50" s="208">
        <f t="shared" si="5"/>
        <v>0</v>
      </c>
      <c r="I50" s="208">
        <f t="shared" si="5"/>
        <v>0</v>
      </c>
      <c r="J50" s="208">
        <f t="shared" si="5"/>
        <v>0</v>
      </c>
      <c r="K50" s="208">
        <f t="shared" si="5"/>
        <v>0</v>
      </c>
      <c r="L50" s="208">
        <f t="shared" si="5"/>
        <v>0</v>
      </c>
      <c r="M50" s="208">
        <f t="shared" si="5"/>
        <v>0</v>
      </c>
      <c r="N50" s="209">
        <f>SUM(B50:M50)</f>
        <v>7428</v>
      </c>
    </row>
    <row r="51" spans="1:14" ht="20.25" customHeight="1" thickBot="1" x14ac:dyDescent="0.3">
      <c r="A51" s="207" t="s">
        <v>124</v>
      </c>
      <c r="B51" s="208">
        <f>$D$56/12</f>
        <v>833.33333333333337</v>
      </c>
      <c r="C51" s="208">
        <f t="shared" ref="C51:M51" si="6">$D$56/12</f>
        <v>833.33333333333337</v>
      </c>
      <c r="D51" s="208">
        <f t="shared" si="6"/>
        <v>833.33333333333337</v>
      </c>
      <c r="E51" s="208">
        <f t="shared" si="6"/>
        <v>833.33333333333337</v>
      </c>
      <c r="F51" s="208">
        <f t="shared" si="6"/>
        <v>833.33333333333337</v>
      </c>
      <c r="G51" s="208">
        <f t="shared" si="6"/>
        <v>833.33333333333337</v>
      </c>
      <c r="H51" s="208">
        <f t="shared" si="6"/>
        <v>833.33333333333337</v>
      </c>
      <c r="I51" s="208">
        <f t="shared" si="6"/>
        <v>833.33333333333337</v>
      </c>
      <c r="J51" s="208">
        <f t="shared" si="6"/>
        <v>833.33333333333337</v>
      </c>
      <c r="K51" s="208">
        <f t="shared" si="6"/>
        <v>833.33333333333337</v>
      </c>
      <c r="L51" s="208">
        <f t="shared" si="6"/>
        <v>833.33333333333337</v>
      </c>
      <c r="M51" s="208">
        <f t="shared" si="6"/>
        <v>833.33333333333337</v>
      </c>
      <c r="N51" s="209">
        <f>SUM(B51:M51)</f>
        <v>10000</v>
      </c>
    </row>
    <row r="52" spans="1:14" ht="5.25" customHeight="1" x14ac:dyDescent="0.25"/>
    <row r="53" spans="1:14" ht="20.25" customHeight="1" x14ac:dyDescent="0.25">
      <c r="A53" s="211" t="s">
        <v>125</v>
      </c>
      <c r="B53" s="212">
        <f>B50</f>
        <v>0</v>
      </c>
      <c r="C53" s="212">
        <f>C50+B53</f>
        <v>0</v>
      </c>
      <c r="D53" s="212">
        <f t="shared" ref="D53:M53" si="7">D50+C53</f>
        <v>0</v>
      </c>
      <c r="E53" s="212">
        <f t="shared" si="7"/>
        <v>0</v>
      </c>
      <c r="F53" s="212">
        <f t="shared" si="7"/>
        <v>2928</v>
      </c>
      <c r="G53" s="212">
        <f t="shared" si="7"/>
        <v>7428</v>
      </c>
      <c r="H53" s="212">
        <f t="shared" si="7"/>
        <v>7428</v>
      </c>
      <c r="I53" s="212">
        <f t="shared" si="7"/>
        <v>7428</v>
      </c>
      <c r="J53" s="212">
        <f t="shared" si="7"/>
        <v>7428</v>
      </c>
      <c r="K53" s="212">
        <f t="shared" si="7"/>
        <v>7428</v>
      </c>
      <c r="L53" s="212">
        <f t="shared" si="7"/>
        <v>7428</v>
      </c>
      <c r="M53" s="213">
        <f t="shared" si="7"/>
        <v>7428</v>
      </c>
      <c r="N53" s="210"/>
    </row>
    <row r="54" spans="1:14" ht="20.25" customHeight="1" x14ac:dyDescent="0.25">
      <c r="A54" s="211" t="s">
        <v>126</v>
      </c>
      <c r="B54" s="212">
        <f>$D$56/12</f>
        <v>833.33333333333337</v>
      </c>
      <c r="C54" s="212">
        <f>B54+C51</f>
        <v>1666.6666666666667</v>
      </c>
      <c r="D54" s="212">
        <f t="shared" ref="D54:M54" si="8">C54+D51</f>
        <v>2500</v>
      </c>
      <c r="E54" s="212">
        <f t="shared" si="8"/>
        <v>3333.3333333333335</v>
      </c>
      <c r="F54" s="212">
        <f t="shared" si="8"/>
        <v>4166.666666666667</v>
      </c>
      <c r="G54" s="212">
        <f t="shared" si="8"/>
        <v>5000</v>
      </c>
      <c r="H54" s="212">
        <f t="shared" si="8"/>
        <v>5833.333333333333</v>
      </c>
      <c r="I54" s="212">
        <f t="shared" si="8"/>
        <v>6666.6666666666661</v>
      </c>
      <c r="J54" s="212">
        <f t="shared" si="8"/>
        <v>7499.9999999999991</v>
      </c>
      <c r="K54" s="212">
        <f t="shared" si="8"/>
        <v>8333.3333333333321</v>
      </c>
      <c r="L54" s="212">
        <f t="shared" si="8"/>
        <v>9166.6666666666661</v>
      </c>
      <c r="M54" s="212">
        <f t="shared" si="8"/>
        <v>10000</v>
      </c>
      <c r="N54" s="210"/>
    </row>
    <row r="56" spans="1:14" x14ac:dyDescent="0.25">
      <c r="C56" s="62" t="s">
        <v>100</v>
      </c>
      <c r="D56" s="228">
        <f>'Objectifs commerciaux + suivi'!B5</f>
        <v>10000</v>
      </c>
      <c r="E56" s="229"/>
    </row>
    <row r="57" spans="1:14" ht="6" customHeight="1" x14ac:dyDescent="0.25"/>
    <row r="58" spans="1:14" ht="15.75" x14ac:dyDescent="0.25">
      <c r="C58" s="62" t="s">
        <v>102</v>
      </c>
      <c r="D58" s="230">
        <f>N50/D56</f>
        <v>0.74280000000000002</v>
      </c>
      <c r="E58" s="231"/>
    </row>
  </sheetData>
  <sheetProtection algorithmName="SHA-512" hashValue="7//AGbsnKCiAZS+SqVfHSWgKiRCPDZQfFUHW2IJljXBVbMJd8BDKcN1Y0QaDVwCZq2rj8PV2vVmJwKC3OfSjBw==" saltValue="aIgPUpZDsqTni0TrKA1Dmg==" spinCount="100000" sheet="1" objects="1" scenarios="1"/>
  <mergeCells count="6">
    <mergeCell ref="D56:E56"/>
    <mergeCell ref="D58:E58"/>
    <mergeCell ref="G4:I4"/>
    <mergeCell ref="A22:O22"/>
    <mergeCell ref="A38:N38"/>
    <mergeCell ref="A6:O6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77" scale="53" firstPageNumber="0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'Paramètres de choix'!$B$7:$B$18</xm:f>
          </x14:formula1>
          <xm:sqref>G4:I4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8"/>
  <sheetViews>
    <sheetView showGridLines="0" zoomScaleNormal="100" workbookViewId="0">
      <selection activeCell="B5" sqref="B5"/>
    </sheetView>
  </sheetViews>
  <sheetFormatPr baseColWidth="10" defaultColWidth="10.85546875" defaultRowHeight="15" x14ac:dyDescent="0.25"/>
  <cols>
    <col min="1" max="1" width="31.5703125" style="2" customWidth="1"/>
    <col min="2" max="13" width="18.42578125" style="2" customWidth="1"/>
    <col min="14" max="15" width="11.5703125" style="2" customWidth="1"/>
    <col min="16" max="16" width="26.7109375" style="2" customWidth="1"/>
    <col min="17" max="18" width="17" style="2" customWidth="1"/>
    <col min="19" max="19" width="3.7109375" style="2" customWidth="1"/>
    <col min="20" max="16384" width="10.85546875" style="2"/>
  </cols>
  <sheetData>
    <row r="1" spans="1:15" ht="23.25" x14ac:dyDescent="0.25">
      <c r="A1" s="48" t="s">
        <v>120</v>
      </c>
      <c r="B1" s="4"/>
      <c r="C1" s="176" t="s">
        <v>98</v>
      </c>
      <c r="D1" s="177">
        <f>'Paramètres de choix'!B20</f>
        <v>2021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25" customHeight="1" x14ac:dyDescent="0.25">
      <c r="A2" s="174"/>
    </row>
    <row r="3" spans="1:15" ht="43.5" customHeight="1" thickBot="1" x14ac:dyDescent="0.3">
      <c r="A3" s="174" t="s">
        <v>101</v>
      </c>
    </row>
    <row r="4" spans="1:15" ht="21" customHeight="1" x14ac:dyDescent="0.25">
      <c r="A4" s="123"/>
      <c r="B4" s="55" t="str">
        <f>IF(ISBLANK('Paramètres de choix'!B7),"",'Paramètres de choix'!B7)</f>
        <v>David NERAND</v>
      </c>
      <c r="C4" s="55" t="str">
        <f>IF(ISBLANK('Paramètres de choix'!B8),"",'Paramètres de choix'!B8)</f>
        <v>Fabrice ADGE</v>
      </c>
      <c r="D4" s="55" t="str">
        <f>IF(ISBLANK('Paramètres de choix'!B9),"",'Paramètres de choix'!B9)</f>
        <v/>
      </c>
      <c r="E4" s="55" t="str">
        <f>IF(ISBLANK('Paramètres de choix'!B10),"",'Paramètres de choix'!B10)</f>
        <v/>
      </c>
      <c r="F4" s="55" t="str">
        <f>IF(ISBLANK('Paramètres de choix'!B11),"",'Paramètres de choix'!B11)</f>
        <v/>
      </c>
      <c r="G4" s="55" t="str">
        <f>IF(ISBLANK('Paramètres de choix'!B12),"",'Paramètres de choix'!B12)</f>
        <v/>
      </c>
      <c r="H4" s="55" t="str">
        <f>IF(ISBLANK('Paramètres de choix'!B13),"",'Paramètres de choix'!B13)</f>
        <v/>
      </c>
      <c r="I4" s="55" t="str">
        <f>IF(ISBLANK('Paramètres de choix'!B14),"",'Paramètres de choix'!B14)</f>
        <v/>
      </c>
      <c r="J4" s="55" t="str">
        <f>IF(ISBLANK('Paramètres de choix'!B15),"",'Paramètres de choix'!B15)</f>
        <v/>
      </c>
      <c r="K4" s="55" t="str">
        <f>IF(ISBLANK('Paramètres de choix'!B16),"",'Paramètres de choix'!B16)</f>
        <v/>
      </c>
      <c r="L4" s="55" t="str">
        <f>IF(ISBLANK('Paramètres de choix'!B17),"",'Paramètres de choix'!B17)</f>
        <v/>
      </c>
      <c r="M4" s="55" t="str">
        <f>IF(ISBLANK('Paramètres de choix'!B18),"",'Paramètres de choix'!B18)</f>
        <v/>
      </c>
      <c r="N4" s="153" t="s">
        <v>29</v>
      </c>
      <c r="O4" s="50"/>
    </row>
    <row r="5" spans="1:15" s="190" customFormat="1" ht="21" customHeight="1" x14ac:dyDescent="0.3">
      <c r="A5" s="187" t="s">
        <v>121</v>
      </c>
      <c r="B5" s="188">
        <v>10000</v>
      </c>
      <c r="C5" s="188">
        <v>10000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>
        <f>SUM(B5:M5)</f>
        <v>20000</v>
      </c>
      <c r="O5" s="121"/>
    </row>
    <row r="6" spans="1:15" ht="21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5"/>
      <c r="O6" s="50"/>
    </row>
    <row r="7" spans="1:15" ht="21" customHeight="1" x14ac:dyDescent="0.25">
      <c r="A7" s="178" t="s">
        <v>76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5"/>
      <c r="O7" s="64"/>
    </row>
    <row r="8" spans="1:15" ht="21" customHeight="1" x14ac:dyDescent="0.25">
      <c r="A8" s="151" t="s">
        <v>81</v>
      </c>
      <c r="B8" s="159">
        <f>IF(SUMIFS('Suivi activité'!$W$5:$W$274,'Suivi activité'!$E$5:$E$274,B$4)=0,"",SUMIFS('Suivi activité'!$W$5:$W$274,'Suivi activité'!$E$5:$E$274,B$4))</f>
        <v>1000</v>
      </c>
      <c r="C8" s="159">
        <f>IF(SUMIFS('Suivi activité'!$W$5:$W$274,'Suivi activité'!$E$5:$E$274,C$4)=0,"",SUMIFS('Suivi activité'!$W$5:$W$274,'Suivi activité'!$E$5:$E$274,C$4))</f>
        <v>5000</v>
      </c>
      <c r="D8" s="159" t="str">
        <f>IF(SUMIFS('Suivi activité'!$W$5:$W$274,'Suivi activité'!$E$5:$E$274,D$4)=0,"",SUMIFS('Suivi activité'!$W$5:$W$274,'Suivi activité'!$E$5:$E$274,D$4))</f>
        <v/>
      </c>
      <c r="E8" s="159" t="str">
        <f>IF(SUMIFS('Suivi activité'!$W$5:$W$274,'Suivi activité'!$E$5:$E$274,E$4)=0,"",SUMIFS('Suivi activité'!$W$5:$W$274,'Suivi activité'!$E$5:$E$274,E$4))</f>
        <v/>
      </c>
      <c r="F8" s="159" t="str">
        <f>IF(SUMIFS('Suivi activité'!$W$5:$W$274,'Suivi activité'!$E$5:$E$274,F$4)=0,"",SUMIFS('Suivi activité'!$W$5:$W$274,'Suivi activité'!$E$5:$E$274,F$4))</f>
        <v/>
      </c>
      <c r="G8" s="159" t="str">
        <f>IF(SUMIFS('Suivi activité'!$W$5:$W$274,'Suivi activité'!$E$5:$E$274,G$4)=0,"",SUMIFS('Suivi activité'!$W$5:$W$274,'Suivi activité'!$E$5:$E$274,G$4))</f>
        <v/>
      </c>
      <c r="H8" s="159" t="str">
        <f>IF(SUMIFS('Suivi activité'!$W$5:$W$274,'Suivi activité'!$E$5:$E$274,H$4)=0,"",SUMIFS('Suivi activité'!$W$5:$W$274,'Suivi activité'!$E$5:$E$274,H$4))</f>
        <v/>
      </c>
      <c r="I8" s="159" t="str">
        <f>IF(SUMIFS('Suivi activité'!$W$5:$W$274,'Suivi activité'!$E$5:$E$274,I$4)=0,"",SUMIFS('Suivi activité'!$W$5:$W$274,'Suivi activité'!$E$5:$E$274,I$4))</f>
        <v/>
      </c>
      <c r="J8" s="159" t="str">
        <f>IF(SUMIFS('Suivi activité'!$W$5:$W$274,'Suivi activité'!$E$5:$E$274,J$4)=0,"",SUMIFS('Suivi activité'!$W$5:$W$274,'Suivi activité'!$E$5:$E$274,J$4))</f>
        <v/>
      </c>
      <c r="K8" s="159" t="str">
        <f>IF(SUMIFS('Suivi activité'!$W$5:$W$274,'Suivi activité'!$E$5:$E$274,K$4)=0,"",SUMIFS('Suivi activité'!$W$5:$W$274,'Suivi activité'!$E$5:$E$274,K$4))</f>
        <v/>
      </c>
      <c r="L8" s="159" t="str">
        <f>IF(SUMIFS('Suivi activité'!$W$5:$W$274,'Suivi activité'!$E$5:$E$274,L$4)=0,"",SUMIFS('Suivi activité'!$W$5:$W$274,'Suivi activité'!$E$5:$E$274,L$4))</f>
        <v/>
      </c>
      <c r="M8" s="159" t="str">
        <f>IF(SUMIFS('Suivi activité'!$W$5:$W$274,'Suivi activité'!$E$5:$E$274,M$4)=0,"",SUMIFS('Suivi activité'!$W$5:$W$274,'Suivi activité'!$E$5:$E$274,M$4))</f>
        <v/>
      </c>
      <c r="N8" s="160">
        <f>SUM(B8:M8)</f>
        <v>6000</v>
      </c>
      <c r="O8" s="64"/>
    </row>
    <row r="9" spans="1:15" ht="21" customHeight="1" x14ac:dyDescent="0.25">
      <c r="A9" s="156" t="s">
        <v>83</v>
      </c>
      <c r="B9" s="180">
        <f>IF(SUMIFS('Suivi activité'!$Y$5:$Y$274,'Suivi activité'!$E$5:$E$274,B$4)=0,"",SUMIFS('Suivi activité'!$Y$5:$Y$274,'Suivi activité'!$E$5:$E$274,B$4))</f>
        <v>750</v>
      </c>
      <c r="C9" s="180">
        <f>IF(SUMIFS('Suivi activité'!$Y$5:$Y$274,'Suivi activité'!$E$5:$E$274,C$4)=0,"",SUMIFS('Suivi activité'!$Y$5:$Y$274,'Suivi activité'!$E$5:$E$274,C$4))</f>
        <v>3625</v>
      </c>
      <c r="D9" s="180" t="str">
        <f>IF(SUMIFS('Suivi activité'!$Y$5:$Y$274,'Suivi activité'!$E$5:$E$274,D$4)=0,"",SUMIFS('Suivi activité'!$Y$5:$Y$274,'Suivi activité'!$E$5:$E$274,D$4))</f>
        <v/>
      </c>
      <c r="E9" s="180" t="str">
        <f>IF(SUMIFS('Suivi activité'!$Y$5:$Y$274,'Suivi activité'!$E$5:$E$274,E$4)=0,"",SUMIFS('Suivi activité'!$Y$5:$Y$274,'Suivi activité'!$E$5:$E$274,E$4))</f>
        <v/>
      </c>
      <c r="F9" s="180" t="str">
        <f>IF(SUMIFS('Suivi activité'!$Y$5:$Y$274,'Suivi activité'!$E$5:$E$274,F$4)=0,"",SUMIFS('Suivi activité'!$Y$5:$Y$274,'Suivi activité'!$E$5:$E$274,F$4))</f>
        <v/>
      </c>
      <c r="G9" s="180" t="str">
        <f>IF(SUMIFS('Suivi activité'!$Y$5:$Y$274,'Suivi activité'!$E$5:$E$274,G$4)=0,"",SUMIFS('Suivi activité'!$Y$5:$Y$274,'Suivi activité'!$E$5:$E$274,G$4))</f>
        <v/>
      </c>
      <c r="H9" s="180" t="str">
        <f>IF(SUMIFS('Suivi activité'!$Y$5:$Y$274,'Suivi activité'!$E$5:$E$274,H$4)=0,"",SUMIFS('Suivi activité'!$Y$5:$Y$274,'Suivi activité'!$E$5:$E$274,H$4))</f>
        <v/>
      </c>
      <c r="I9" s="180" t="str">
        <f>IF(SUMIFS('Suivi activité'!$Y$5:$Y$274,'Suivi activité'!$E$5:$E$274,I$4)=0,"",SUMIFS('Suivi activité'!$Y$5:$Y$274,'Suivi activité'!$E$5:$E$274,I$4))</f>
        <v/>
      </c>
      <c r="J9" s="180" t="str">
        <f>IF(SUMIFS('Suivi activité'!$Y$5:$Y$274,'Suivi activité'!$E$5:$E$274,J$4)=0,"",SUMIFS('Suivi activité'!$Y$5:$Y$274,'Suivi activité'!$E$5:$E$274,J$4))</f>
        <v/>
      </c>
      <c r="K9" s="180" t="str">
        <f>IF(SUMIFS('Suivi activité'!$Y$5:$Y$274,'Suivi activité'!$E$5:$E$274,K$4)=0,"",SUMIFS('Suivi activité'!$Y$5:$Y$274,'Suivi activité'!$E$5:$E$274,K$4))</f>
        <v/>
      </c>
      <c r="L9" s="180" t="str">
        <f>IF(SUMIFS('Suivi activité'!$Y$5:$Y$274,'Suivi activité'!$E$5:$E$274,L$4)=0,"",SUMIFS('Suivi activité'!$Y$5:$Y$274,'Suivi activité'!$E$5:$E$274,L$4))</f>
        <v/>
      </c>
      <c r="M9" s="180" t="str">
        <f>IF(SUMIFS('Suivi activité'!$Y$5:$Y$274,'Suivi activité'!$E$5:$E$274,M$4)=0,"",SUMIFS('Suivi activité'!$Y$5:$Y$274,'Suivi activité'!$E$5:$E$274,M$4))</f>
        <v/>
      </c>
      <c r="N9" s="181">
        <f>SUM(B9:M9)</f>
        <v>4375</v>
      </c>
      <c r="O9" s="64"/>
    </row>
    <row r="10" spans="1:15" ht="21" customHeight="1" x14ac:dyDescent="0.25">
      <c r="A10" s="179" t="s">
        <v>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  <c r="O10" s="64"/>
    </row>
    <row r="11" spans="1:15" ht="21" customHeight="1" x14ac:dyDescent="0.25">
      <c r="A11" s="156" t="s">
        <v>89</v>
      </c>
      <c r="B11" s="180">
        <f>IF(SUMIFS('Suivi activité'!$AA$5:$AA$274,'Suivi activité'!$E$5:$E$274,B$4)=0,"",SUMIFS('Suivi activité'!$AA$5:$AA$274,'Suivi activité'!$E$5:$E$274,B$4))</f>
        <v>13178</v>
      </c>
      <c r="C11" s="180">
        <f>IF(SUMIFS('Suivi activité'!$AA$5:$AA$274,'Suivi activité'!$E$5:$E$274,C$4)=0,"",SUMIFS('Suivi activité'!$AA$5:$AA$274,'Suivi activité'!$E$5:$E$274,C$4))</f>
        <v>4500</v>
      </c>
      <c r="D11" s="180" t="str">
        <f>IF(SUMIFS('Suivi activité'!$AA$5:$AA$274,'Suivi activité'!$E$5:$E$274,D$4)=0,"",SUMIFS('Suivi activité'!$AA$5:$AA$274,'Suivi activité'!$E$5:$E$274,D$4))</f>
        <v/>
      </c>
      <c r="E11" s="180" t="str">
        <f>IF(SUMIFS('Suivi activité'!$AA$5:$AA$274,'Suivi activité'!$E$5:$E$274,E$4)=0,"",SUMIFS('Suivi activité'!$AA$5:$AA$274,'Suivi activité'!$E$5:$E$274,E$4))</f>
        <v/>
      </c>
      <c r="F11" s="180" t="str">
        <f>IF(SUMIFS('Suivi activité'!$AA$5:$AA$274,'Suivi activité'!$E$5:$E$274,F$4)=0,"",SUMIFS('Suivi activité'!$AA$5:$AA$274,'Suivi activité'!$E$5:$E$274,F$4))</f>
        <v/>
      </c>
      <c r="G11" s="180" t="str">
        <f>IF(SUMIFS('Suivi activité'!$AA$5:$AA$274,'Suivi activité'!$E$5:$E$274,G$4)=0,"",SUMIFS('Suivi activité'!$AA$5:$AA$274,'Suivi activité'!$E$5:$E$274,G$4))</f>
        <v/>
      </c>
      <c r="H11" s="180" t="str">
        <f>IF(SUMIFS('Suivi activité'!$AA$5:$AA$274,'Suivi activité'!$E$5:$E$274,H$4)=0,"",SUMIFS('Suivi activité'!$AA$5:$AA$274,'Suivi activité'!$E$5:$E$274,H$4))</f>
        <v/>
      </c>
      <c r="I11" s="180" t="str">
        <f>IF(SUMIFS('Suivi activité'!$AA$5:$AA$274,'Suivi activité'!$E$5:$E$274,I$4)=0,"",SUMIFS('Suivi activité'!$AA$5:$AA$274,'Suivi activité'!$E$5:$E$274,I$4))</f>
        <v/>
      </c>
      <c r="J11" s="180" t="str">
        <f>IF(SUMIFS('Suivi activité'!$AA$5:$AA$274,'Suivi activité'!$E$5:$E$274,J$4)=0,"",SUMIFS('Suivi activité'!$AA$5:$AA$274,'Suivi activité'!$E$5:$E$274,J$4))</f>
        <v/>
      </c>
      <c r="K11" s="180" t="str">
        <f>IF(SUMIFS('Suivi activité'!$AA$5:$AA$274,'Suivi activité'!$E$5:$E$274,K$4)=0,"",SUMIFS('Suivi activité'!$AA$5:$AA$274,'Suivi activité'!$E$5:$E$274,K$4))</f>
        <v/>
      </c>
      <c r="L11" s="180" t="str">
        <f>IF(SUMIFS('Suivi activité'!$AA$5:$AA$274,'Suivi activité'!$E$5:$E$274,L$4)=0,"",SUMIFS('Suivi activité'!$AA$5:$AA$274,'Suivi activité'!$E$5:$E$274,L$4))</f>
        <v/>
      </c>
      <c r="M11" s="180" t="str">
        <f>IF(SUMIFS('Suivi activité'!$AA$5:$AA$274,'Suivi activité'!$E$5:$E$274,M$4)=0,"",SUMIFS('Suivi activité'!$AA$5:$AA$274,'Suivi activité'!$E$5:$E$274,M$4))</f>
        <v/>
      </c>
      <c r="N11" s="181">
        <f>SUM(B11:M11)</f>
        <v>17678</v>
      </c>
      <c r="O11" s="64"/>
    </row>
    <row r="12" spans="1:15" ht="21" customHeight="1" x14ac:dyDescent="0.25">
      <c r="A12" s="179" t="s">
        <v>90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64"/>
    </row>
    <row r="13" spans="1:15" ht="21" customHeight="1" x14ac:dyDescent="0.25">
      <c r="A13" s="158" t="s">
        <v>91</v>
      </c>
      <c r="B13" s="165">
        <f>IF(SUMIFS('Suivi activité'!$AC$5:$AC$274,'Suivi activité'!$E$5:$E$274,B$4)=0,"",SUMIFS('Suivi activité'!$AC$5:$AC$274,'Suivi activité'!$E$5:$E$274,B$4))</f>
        <v>6500</v>
      </c>
      <c r="C13" s="165">
        <f>IF(SUMIFS('Suivi activité'!$AC$5:$AC$274,'Suivi activité'!$E$5:$E$274,C$4)=0,"",SUMIFS('Suivi activité'!$AC$5:$AC$274,'Suivi activité'!$E$5:$E$274,C$4))</f>
        <v>4500</v>
      </c>
      <c r="D13" s="165" t="str">
        <f>IF(SUMIFS('Suivi activité'!$AC$5:$AC$274,'Suivi activité'!$E$5:$E$274,D$4)=0,"",SUMIFS('Suivi activité'!$AC$5:$AC$274,'Suivi activité'!$E$5:$E$274,D$4))</f>
        <v/>
      </c>
      <c r="E13" s="165" t="str">
        <f>IF(SUMIFS('Suivi activité'!$AC$5:$AC$274,'Suivi activité'!$E$5:$E$274,E$4)=0,"",SUMIFS('Suivi activité'!$AC$5:$AC$274,'Suivi activité'!$E$5:$E$274,E$4))</f>
        <v/>
      </c>
      <c r="F13" s="165" t="str">
        <f>IF(SUMIFS('Suivi activité'!$AC$5:$AC$274,'Suivi activité'!$E$5:$E$274,F$4)=0,"",SUMIFS('Suivi activité'!$AC$5:$AC$274,'Suivi activité'!$E$5:$E$274,F$4))</f>
        <v/>
      </c>
      <c r="G13" s="165" t="str">
        <f>IF(SUMIFS('Suivi activité'!$AC$5:$AC$274,'Suivi activité'!$E$5:$E$274,G$4)=0,"",SUMIFS('Suivi activité'!$AC$5:$AC$274,'Suivi activité'!$E$5:$E$274,G$4))</f>
        <v/>
      </c>
      <c r="H13" s="165" t="str">
        <f>IF(SUMIFS('Suivi activité'!$AC$5:$AC$274,'Suivi activité'!$E$5:$E$274,H$4)=0,"",SUMIFS('Suivi activité'!$AC$5:$AC$274,'Suivi activité'!$E$5:$E$274,H$4))</f>
        <v/>
      </c>
      <c r="I13" s="165" t="str">
        <f>IF(SUMIFS('Suivi activité'!$AC$5:$AC$274,'Suivi activité'!$E$5:$E$274,I$4)=0,"",SUMIFS('Suivi activité'!$AC$5:$AC$274,'Suivi activité'!$E$5:$E$274,I$4))</f>
        <v/>
      </c>
      <c r="J13" s="165" t="str">
        <f>IF(SUMIFS('Suivi activité'!$AC$5:$AC$274,'Suivi activité'!$E$5:$E$274,J$4)=0,"",SUMIFS('Suivi activité'!$AC$5:$AC$274,'Suivi activité'!$E$5:$E$274,J$4))</f>
        <v/>
      </c>
      <c r="K13" s="165" t="str">
        <f>IF(SUMIFS('Suivi activité'!$AC$5:$AC$274,'Suivi activité'!$E$5:$E$274,K$4)=0,"",SUMIFS('Suivi activité'!$AC$5:$AC$274,'Suivi activité'!$E$5:$E$274,K$4))</f>
        <v/>
      </c>
      <c r="L13" s="165" t="str">
        <f>IF(SUMIFS('Suivi activité'!$AC$5:$AC$274,'Suivi activité'!$E$5:$E$274,L$4)=0,"",SUMIFS('Suivi activité'!$AC$5:$AC$274,'Suivi activité'!$E$5:$E$274,L$4))</f>
        <v/>
      </c>
      <c r="M13" s="165" t="str">
        <f>IF(SUMIFS('Suivi activité'!$AC$5:$AC$274,'Suivi activité'!$E$5:$E$274,M$4)=0,"",SUMIFS('Suivi activité'!$AC$5:$AC$274,'Suivi activité'!$E$5:$E$274,M$4))</f>
        <v/>
      </c>
      <c r="N13" s="166">
        <f>SUM(B13:M13)</f>
        <v>11000</v>
      </c>
      <c r="O13" s="64"/>
    </row>
    <row r="14" spans="1:15" ht="21" customHeight="1" x14ac:dyDescent="0.25">
      <c r="A14" s="179" t="s">
        <v>92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64"/>
    </row>
    <row r="15" spans="1:15" ht="21" customHeight="1" thickBot="1" x14ac:dyDescent="0.3">
      <c r="A15" s="169" t="s">
        <v>93</v>
      </c>
      <c r="B15" s="170">
        <f>IF(SUMIFS('Suivi activité'!$AE$5:$AE$274,'Suivi activité'!$E$5:$E$274,B$4)=0,"",SUMIFS('Suivi activité'!$AE$5:$AE$274,'Suivi activité'!$E$5:$E$274,B$4))</f>
        <v>10780</v>
      </c>
      <c r="C15" s="170" t="str">
        <f>IF(SUMIFS('Suivi activité'!$AE$5:$AE$274,'Suivi activité'!$E$5:$E$274,C$4)=0,"",SUMIFS('Suivi activité'!$AE$5:$AE$274,'Suivi activité'!$E$5:$E$274,C$4))</f>
        <v/>
      </c>
      <c r="D15" s="170" t="str">
        <f>IF(SUMIFS('Suivi activité'!$AE$5:$AE$274,'Suivi activité'!$E$5:$E$274,D$4)=0,"",SUMIFS('Suivi activité'!$AE$5:$AE$274,'Suivi activité'!$E$5:$E$274,D$4))</f>
        <v/>
      </c>
      <c r="E15" s="170" t="str">
        <f>IF(SUMIFS('Suivi activité'!$AE$5:$AE$274,'Suivi activité'!$E$5:$E$274,E$4)=0,"",SUMIFS('Suivi activité'!$AE$5:$AE$274,'Suivi activité'!$E$5:$E$274,E$4))</f>
        <v/>
      </c>
      <c r="F15" s="170" t="str">
        <f>IF(SUMIFS('Suivi activité'!$AE$5:$AE$274,'Suivi activité'!$E$5:$E$274,F$4)=0,"",SUMIFS('Suivi activité'!$AE$5:$AE$274,'Suivi activité'!$E$5:$E$274,F$4))</f>
        <v/>
      </c>
      <c r="G15" s="170" t="str">
        <f>IF(SUMIFS('Suivi activité'!$AE$5:$AE$274,'Suivi activité'!$E$5:$E$274,G$4)=0,"",SUMIFS('Suivi activité'!$AE$5:$AE$274,'Suivi activité'!$E$5:$E$274,G$4))</f>
        <v/>
      </c>
      <c r="H15" s="170" t="str">
        <f>IF(SUMIFS('Suivi activité'!$AE$5:$AE$274,'Suivi activité'!$E$5:$E$274,H$4)=0,"",SUMIFS('Suivi activité'!$AE$5:$AE$274,'Suivi activité'!$E$5:$E$274,H$4))</f>
        <v/>
      </c>
      <c r="I15" s="170" t="str">
        <f>IF(SUMIFS('Suivi activité'!$AE$5:$AE$274,'Suivi activité'!$E$5:$E$274,I$4)=0,"",SUMIFS('Suivi activité'!$AE$5:$AE$274,'Suivi activité'!$E$5:$E$274,I$4))</f>
        <v/>
      </c>
      <c r="J15" s="170" t="str">
        <f>IF(SUMIFS('Suivi activité'!$AE$5:$AE$274,'Suivi activité'!$E$5:$E$274,J$4)=0,"",SUMIFS('Suivi activité'!$AE$5:$AE$274,'Suivi activité'!$E$5:$E$274,J$4))</f>
        <v/>
      </c>
      <c r="K15" s="170" t="str">
        <f>IF(SUMIFS('Suivi activité'!$AE$5:$AE$274,'Suivi activité'!$E$5:$E$274,K$4)=0,"",SUMIFS('Suivi activité'!$AE$5:$AE$274,'Suivi activité'!$E$5:$E$274,K$4))</f>
        <v/>
      </c>
      <c r="L15" s="170" t="str">
        <f>IF(SUMIFS('Suivi activité'!$AE$5:$AE$274,'Suivi activité'!$E$5:$E$274,L$4)=0,"",SUMIFS('Suivi activité'!$AE$5:$AE$274,'Suivi activité'!$E$5:$E$274,L$4))</f>
        <v/>
      </c>
      <c r="M15" s="170" t="str">
        <f>IF(SUMIFS('Suivi activité'!$AE$5:$AE$274,'Suivi activité'!$E$5:$E$274,M$4)=0,"",SUMIFS('Suivi activité'!$AE$5:$AE$274,'Suivi activité'!$E$5:$E$274,M$4))</f>
        <v/>
      </c>
      <c r="N15" s="171">
        <f>SUM(B15:M15)</f>
        <v>10780</v>
      </c>
      <c r="O15" s="64"/>
    </row>
    <row r="16" spans="1:15" ht="15.75" thickBot="1" x14ac:dyDescent="0.3"/>
    <row r="17" spans="1:15" s="185" customFormat="1" ht="21" customHeight="1" thickBot="1" x14ac:dyDescent="0.3">
      <c r="A17" s="182" t="s">
        <v>122</v>
      </c>
      <c r="B17" s="57">
        <f>SUM(B9,B11)-SUM(B13)</f>
        <v>7428</v>
      </c>
      <c r="C17" s="57">
        <f>SUM(C9,C11)-SUM(C13)</f>
        <v>3625</v>
      </c>
      <c r="D17" s="57">
        <f t="shared" ref="D17:M17" si="0">SUM(D9,D11)-SUM(D13)</f>
        <v>0</v>
      </c>
      <c r="E17" s="57">
        <f t="shared" si="0"/>
        <v>0</v>
      </c>
      <c r="F17" s="57">
        <f t="shared" si="0"/>
        <v>0</v>
      </c>
      <c r="G17" s="57">
        <f t="shared" si="0"/>
        <v>0</v>
      </c>
      <c r="H17" s="57">
        <f t="shared" si="0"/>
        <v>0</v>
      </c>
      <c r="I17" s="57">
        <f t="shared" si="0"/>
        <v>0</v>
      </c>
      <c r="J17" s="57">
        <f t="shared" si="0"/>
        <v>0</v>
      </c>
      <c r="K17" s="57">
        <f t="shared" si="0"/>
        <v>0</v>
      </c>
      <c r="L17" s="57">
        <f t="shared" si="0"/>
        <v>0</v>
      </c>
      <c r="M17" s="57">
        <f t="shared" si="0"/>
        <v>0</v>
      </c>
      <c r="N17" s="183">
        <f>SUM(B17:M17)</f>
        <v>11053</v>
      </c>
      <c r="O17" s="184"/>
    </row>
    <row r="18" spans="1:15" s="185" customFormat="1" ht="21" customHeight="1" thickBot="1" x14ac:dyDescent="0.3">
      <c r="A18" s="182" t="s">
        <v>104</v>
      </c>
      <c r="B18" s="186">
        <f>IF(ISERROR(B17/B5),"",B17/B5)</f>
        <v>0.74280000000000002</v>
      </c>
      <c r="C18" s="186">
        <f t="shared" ref="C18:M18" si="1">IF(ISERROR(C17/C5),"",C17/C5)</f>
        <v>0.36249999999999999</v>
      </c>
      <c r="D18" s="186" t="str">
        <f t="shared" si="1"/>
        <v/>
      </c>
      <c r="E18" s="186" t="str">
        <f t="shared" si="1"/>
        <v/>
      </c>
      <c r="F18" s="186" t="str">
        <f t="shared" si="1"/>
        <v/>
      </c>
      <c r="G18" s="186" t="str">
        <f t="shared" si="1"/>
        <v/>
      </c>
      <c r="H18" s="186" t="str">
        <f t="shared" si="1"/>
        <v/>
      </c>
      <c r="I18" s="186" t="str">
        <f t="shared" si="1"/>
        <v/>
      </c>
      <c r="J18" s="186" t="str">
        <f t="shared" si="1"/>
        <v/>
      </c>
      <c r="K18" s="186" t="str">
        <f t="shared" si="1"/>
        <v/>
      </c>
      <c r="L18" s="186" t="str">
        <f t="shared" si="1"/>
        <v/>
      </c>
      <c r="M18" s="186" t="str">
        <f t="shared" si="1"/>
        <v/>
      </c>
      <c r="N18" s="195">
        <f>SUM(B17:M17)/N5</f>
        <v>0.55264999999999997</v>
      </c>
      <c r="O18" s="184"/>
    </row>
  </sheetData>
  <sheetProtection algorithmName="SHA-512" hashValue="CVjFNl4tP8or9Q94Dr726yvDP6JfYQe9iU3xZrJNukkKMEcRpr6Lz85oxkSxre9idKsErWDkZfrfm1Wg0vSKWA==" saltValue="qSPcqISeHrjo/5GeKSeUww==" spinCount="100000" sheet="1" objects="1" scenarios="1"/>
  <dataValidations count="1">
    <dataValidation operator="equal" allowBlank="1" showInputMessage="1" showErrorMessage="1" sqref="A2:A3" xr:uid="{00000000-0002-0000-0500-000000000000}"/>
  </dataValidations>
  <printOptions horizontalCentered="1"/>
  <pageMargins left="0.23622047244094491" right="0.23622047244094491" top="0.31496062992125984" bottom="0.31496062992125984" header="0.31496062992125984" footer="0.31496062992125984"/>
  <pageSetup paperSize="77" scale="52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I27"/>
  <sheetViews>
    <sheetView showGridLines="0" workbookViewId="0">
      <selection activeCell="A18" sqref="A18"/>
    </sheetView>
  </sheetViews>
  <sheetFormatPr baseColWidth="10" defaultRowHeight="15" x14ac:dyDescent="0.25"/>
  <cols>
    <col min="1" max="1" width="12.42578125" bestFit="1" customWidth="1"/>
    <col min="2" max="2" width="14.28515625" customWidth="1"/>
    <col min="8" max="8" width="22" customWidth="1"/>
  </cols>
  <sheetData>
    <row r="6" spans="1:9" ht="18.75" x14ac:dyDescent="0.3">
      <c r="A6" s="200" t="s">
        <v>118</v>
      </c>
    </row>
    <row r="7" spans="1:9" ht="18.75" x14ac:dyDescent="0.3">
      <c r="A7" s="200"/>
    </row>
    <row r="8" spans="1:9" ht="15.75" x14ac:dyDescent="0.25">
      <c r="B8" s="206" t="s">
        <v>119</v>
      </c>
    </row>
    <row r="10" spans="1:9" ht="18.75" x14ac:dyDescent="0.3">
      <c r="B10" s="200" t="s">
        <v>116</v>
      </c>
      <c r="C10" s="239" t="s">
        <v>127</v>
      </c>
      <c r="D10" s="239"/>
      <c r="E10" s="239"/>
      <c r="F10" s="239"/>
      <c r="G10" s="239"/>
      <c r="H10" s="239"/>
      <c r="I10" s="205" t="s">
        <v>117</v>
      </c>
    </row>
    <row r="24" spans="1:1" x14ac:dyDescent="0.25">
      <c r="A24" s="201"/>
    </row>
    <row r="25" spans="1:1" x14ac:dyDescent="0.25">
      <c r="A25" s="202"/>
    </row>
    <row r="26" spans="1:1" x14ac:dyDescent="0.25">
      <c r="A26" s="203"/>
    </row>
    <row r="27" spans="1:1" x14ac:dyDescent="0.25">
      <c r="A27" s="204"/>
    </row>
  </sheetData>
  <sheetProtection algorithmName="SHA-512" hashValue="2vGhDFMHcrXO+YbCELsaER4+DaPwZGbaMY0/UKR4g1nUmFtnw6YTJ0Z+QKDXNdt2cjBgYSPKUkbPT6OY7JXw9w==" saltValue="OahkkV/l/SeIuDcyH/nksQ==" spinCount="100000" sheet="1" objects="1" scenarios="1"/>
  <mergeCells count="1">
    <mergeCell ref="C10:H10"/>
  </mergeCells>
  <hyperlinks>
    <hyperlink ref="C10" r:id="rId1" xr:uid="{00000000-0004-0000-06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Paramètres de choix</vt:lpstr>
      <vt:lpstr>Suivi activité</vt:lpstr>
      <vt:lpstr>Analyse CA global</vt:lpstr>
      <vt:lpstr>Analyse globale</vt:lpstr>
      <vt:lpstr>Analyses par commercial</vt:lpstr>
      <vt:lpstr>Objectifs commerciaux + suivi</vt:lpstr>
      <vt:lpstr>Mot de passe</vt:lpstr>
      <vt:lpstr>Tableau13</vt:lpstr>
      <vt:lpstr>'Analyse CA global'!Zone_d_impression</vt:lpstr>
      <vt:lpstr>'Analyse globale'!Zone_d_impression</vt:lpstr>
      <vt:lpstr>'Analyses par commercial'!Zone_d_impression</vt:lpstr>
      <vt:lpstr>'Objectifs commerciaux + suivi'!Zone_d_impression</vt:lpstr>
      <vt:lpstr>'Paramètres de choix'!Zone_d_impression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2018-03-18T14:27:03Z</cp:lastPrinted>
  <dcterms:created xsi:type="dcterms:W3CDTF">2018-03-16T09:31:37Z</dcterms:created>
  <dcterms:modified xsi:type="dcterms:W3CDTF">2020-11-20T17:25:20Z</dcterms:modified>
</cp:coreProperties>
</file>