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F6443941-1988-413D-9FDD-CEA660AD94F4}" xr6:coauthVersionLast="47" xr6:coauthVersionMax="47" xr10:uidLastSave="{00000000-0000-0000-0000-000000000000}"/>
  <workbookProtection workbookAlgorithmName="SHA-512" workbookHashValue="Zkii4Bj6FJjw/nYugoZQpTJFnW2/Qlhn6SIaM/MCwUQX+khDmqU68JoPWOPhRcVeOHCdE1+QVUkcdDAgOHVOog==" workbookSaltValue="1+D/l7bJzwBFPfGx+PYRSA==" workbookSpinCount="100000" lockStructure="1"/>
  <bookViews>
    <workbookView xWindow="-111" yWindow="-111" windowWidth="26806" windowHeight="14456" tabRatio="718" xr2:uid="{FD6161AB-9FBC-46CB-8B24-05EAE9F8365C}"/>
  </bookViews>
  <sheets>
    <sheet name="Paramètres" sheetId="2" r:id="rId1"/>
    <sheet name="Janvier" sheetId="1" r:id="rId2"/>
    <sheet name="Février" sheetId="5" r:id="rId3"/>
    <sheet name="Mars" sheetId="6" r:id="rId4"/>
    <sheet name="Avril" sheetId="7" r:id="rId5"/>
    <sheet name="Mai" sheetId="8" r:id="rId6"/>
    <sheet name="Juin" sheetId="9" r:id="rId7"/>
    <sheet name="Juillet" sheetId="10" r:id="rId8"/>
    <sheet name="Aout" sheetId="11" r:id="rId9"/>
    <sheet name="Septembre" sheetId="12" r:id="rId10"/>
    <sheet name="Octobre" sheetId="13" r:id="rId11"/>
    <sheet name="Novembre" sheetId="14" r:id="rId12"/>
    <sheet name="Décembre" sheetId="15" r:id="rId13"/>
    <sheet name="Calcul régularisation fin année" sheetId="3" r:id="rId14"/>
    <sheet name="Mot de passe" sheetId="4" r:id="rId15"/>
  </sheets>
  <definedNames>
    <definedName name="_xlnm.Print_Area" localSheetId="8">Aout!$A$1:$H$43</definedName>
    <definedName name="_xlnm.Print_Area" localSheetId="4">Avril!$A$1:$H$43</definedName>
    <definedName name="_xlnm.Print_Area" localSheetId="12">Décembre!$A$1:$H$43</definedName>
    <definedName name="_xlnm.Print_Area" localSheetId="2">Février!$A$1:$H$43</definedName>
    <definedName name="_xlnm.Print_Area" localSheetId="1">Janvier!$A$1:$H$43</definedName>
    <definedName name="_xlnm.Print_Area" localSheetId="7">Juillet!$A$1:$H$43</definedName>
    <definedName name="_xlnm.Print_Area" localSheetId="6">Juin!$A$1:$H$43</definedName>
    <definedName name="_xlnm.Print_Area" localSheetId="5">Mai!$A$1:$H$43</definedName>
    <definedName name="_xlnm.Print_Area" localSheetId="3">Mars!$A$1:$H$43</definedName>
    <definedName name="_xlnm.Print_Area" localSheetId="11">Novembre!$A$1:$H$43</definedName>
    <definedName name="_xlnm.Print_Area" localSheetId="10">Octobre!$A$1:$H$43</definedName>
    <definedName name="_xlnm.Print_Area" localSheetId="0">Paramètres!$A$1:$E$38</definedName>
    <definedName name="_xlnm.Print_Area" localSheetId="9">Septembre!$A$1:$H$43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E35" i="2"/>
  <c r="E36" i="2"/>
  <c r="D34" i="2"/>
  <c r="D35" i="2"/>
  <c r="D36" i="2"/>
  <c r="C34" i="2"/>
  <c r="C35" i="2"/>
  <c r="B19" i="2" s="1"/>
  <c r="C36" i="2"/>
  <c r="B34" i="2"/>
  <c r="B35" i="2"/>
  <c r="B36" i="2"/>
  <c r="F15" i="5" l="1"/>
  <c r="G15" i="5" s="1"/>
  <c r="D33" i="2"/>
  <c r="E33" i="2"/>
  <c r="C33" i="2"/>
  <c r="B33" i="2"/>
  <c r="A11" i="12"/>
  <c r="B11" i="12" s="1"/>
  <c r="A11" i="15"/>
  <c r="A12" i="15" s="1"/>
  <c r="A3" i="15"/>
  <c r="E42" i="15"/>
  <c r="C8" i="15"/>
  <c r="C7" i="15"/>
  <c r="C6" i="15"/>
  <c r="C5" i="15"/>
  <c r="A11" i="14"/>
  <c r="A12" i="14" s="1"/>
  <c r="A3" i="14"/>
  <c r="E42" i="14"/>
  <c r="C8" i="14"/>
  <c r="C7" i="14"/>
  <c r="C6" i="14"/>
  <c r="C5" i="14"/>
  <c r="A11" i="13"/>
  <c r="A12" i="13" s="1"/>
  <c r="A3" i="13"/>
  <c r="E42" i="13"/>
  <c r="C8" i="13"/>
  <c r="C7" i="13"/>
  <c r="C6" i="13"/>
  <c r="C5" i="13"/>
  <c r="A3" i="12"/>
  <c r="E42" i="12"/>
  <c r="C8" i="12"/>
  <c r="C7" i="12"/>
  <c r="C6" i="12"/>
  <c r="C5" i="12"/>
  <c r="A11" i="11"/>
  <c r="A12" i="11" s="1"/>
  <c r="A3" i="11"/>
  <c r="E42" i="11"/>
  <c r="C8" i="11"/>
  <c r="C7" i="11"/>
  <c r="C6" i="11"/>
  <c r="C5" i="11"/>
  <c r="A11" i="9"/>
  <c r="B11" i="9" s="1"/>
  <c r="A11" i="10"/>
  <c r="A12" i="10" s="1"/>
  <c r="A3" i="10"/>
  <c r="E42" i="10"/>
  <c r="C8" i="10"/>
  <c r="C7" i="10"/>
  <c r="C6" i="10"/>
  <c r="C5" i="10"/>
  <c r="A3" i="9"/>
  <c r="E42" i="9"/>
  <c r="C8" i="9"/>
  <c r="C7" i="9"/>
  <c r="C6" i="9"/>
  <c r="C5" i="9"/>
  <c r="A3" i="8"/>
  <c r="A11" i="8"/>
  <c r="B11" i="8" s="1"/>
  <c r="E42" i="8"/>
  <c r="C8" i="8"/>
  <c r="C7" i="8"/>
  <c r="C6" i="8"/>
  <c r="C5" i="8"/>
  <c r="A11" i="7"/>
  <c r="A12" i="7" s="1"/>
  <c r="A13" i="7" s="1"/>
  <c r="A3" i="7"/>
  <c r="E42" i="7"/>
  <c r="C8" i="7"/>
  <c r="C7" i="7"/>
  <c r="C6" i="7"/>
  <c r="C5" i="7"/>
  <c r="A11" i="6"/>
  <c r="A12" i="6" s="1"/>
  <c r="A3" i="6"/>
  <c r="E42" i="6"/>
  <c r="C8" i="6"/>
  <c r="C7" i="6"/>
  <c r="C6" i="6"/>
  <c r="C5" i="6"/>
  <c r="A11" i="5"/>
  <c r="A12" i="5" s="1"/>
  <c r="B12" i="5" s="1"/>
  <c r="A3" i="5"/>
  <c r="E42" i="5"/>
  <c r="C8" i="5"/>
  <c r="C7" i="5"/>
  <c r="C6" i="5"/>
  <c r="C5" i="5"/>
  <c r="C8" i="1"/>
  <c r="C7" i="1"/>
  <c r="C6" i="1"/>
  <c r="C5" i="1"/>
  <c r="A3" i="1"/>
  <c r="A11" i="1"/>
  <c r="A12" i="1" s="1"/>
  <c r="E42" i="1"/>
  <c r="B11" i="7" l="1"/>
  <c r="F23" i="5"/>
  <c r="G23" i="5" s="1"/>
  <c r="F38" i="5"/>
  <c r="G38" i="5" s="1"/>
  <c r="F25" i="6"/>
  <c r="G25" i="6" s="1"/>
  <c r="F27" i="7"/>
  <c r="G27" i="7" s="1"/>
  <c r="F21" i="8"/>
  <c r="G21" i="8" s="1"/>
  <c r="F40" i="8"/>
  <c r="G40" i="8" s="1"/>
  <c r="F25" i="9"/>
  <c r="G25" i="9" s="1"/>
  <c r="F24" i="10"/>
  <c r="G24" i="10" s="1"/>
  <c r="F24" i="5"/>
  <c r="G24" i="5" s="1"/>
  <c r="F30" i="6"/>
  <c r="G30" i="6" s="1"/>
  <c r="F31" i="7"/>
  <c r="G31" i="7" s="1"/>
  <c r="F22" i="8"/>
  <c r="G22" i="8" s="1"/>
  <c r="F31" i="9"/>
  <c r="G31" i="9" s="1"/>
  <c r="F30" i="10"/>
  <c r="G30" i="10" s="1"/>
  <c r="F27" i="11"/>
  <c r="G27" i="11" s="1"/>
  <c r="F17" i="5"/>
  <c r="G17" i="5" s="1"/>
  <c r="F13" i="6"/>
  <c r="G13" i="6" s="1"/>
  <c r="F13" i="7"/>
  <c r="G13" i="7" s="1"/>
  <c r="F27" i="8"/>
  <c r="G27" i="8" s="1"/>
  <c r="F33" i="11"/>
  <c r="G33" i="11" s="1"/>
  <c r="F19" i="5"/>
  <c r="G19" i="5" s="1"/>
  <c r="F30" i="5"/>
  <c r="G30" i="5" s="1"/>
  <c r="F14" i="6"/>
  <c r="G14" i="6" s="1"/>
  <c r="F36" i="6"/>
  <c r="G36" i="6" s="1"/>
  <c r="F14" i="7"/>
  <c r="G14" i="7" s="1"/>
  <c r="F40" i="7"/>
  <c r="G40" i="7" s="1"/>
  <c r="F28" i="8"/>
  <c r="G28" i="8" s="1"/>
  <c r="F12" i="9"/>
  <c r="G12" i="9" s="1"/>
  <c r="F12" i="5"/>
  <c r="G12" i="5" s="1"/>
  <c r="F20" i="5"/>
  <c r="G20" i="5" s="1"/>
  <c r="F32" i="5"/>
  <c r="G32" i="5" s="1"/>
  <c r="F18" i="6"/>
  <c r="G18" i="6" s="1"/>
  <c r="F37" i="6"/>
  <c r="G37" i="6" s="1"/>
  <c r="F22" i="7"/>
  <c r="G22" i="7" s="1"/>
  <c r="F33" i="8"/>
  <c r="G33" i="8" s="1"/>
  <c r="F18" i="9"/>
  <c r="G18" i="9" s="1"/>
  <c r="F12" i="10"/>
  <c r="G12" i="10" s="1"/>
  <c r="F13" i="12"/>
  <c r="G13" i="12" s="1"/>
  <c r="F27" i="5"/>
  <c r="G27" i="5" s="1"/>
  <c r="F31" i="6"/>
  <c r="G31" i="6" s="1"/>
  <c r="F36" i="7"/>
  <c r="G36" i="7" s="1"/>
  <c r="F37" i="9"/>
  <c r="G37" i="9" s="1"/>
  <c r="F36" i="10"/>
  <c r="G36" i="10" s="1"/>
  <c r="F13" i="5"/>
  <c r="G13" i="5" s="1"/>
  <c r="F21" i="5"/>
  <c r="G21" i="5" s="1"/>
  <c r="F33" i="5"/>
  <c r="G33" i="5" s="1"/>
  <c r="F19" i="6"/>
  <c r="G19" i="6" s="1"/>
  <c r="F23" i="7"/>
  <c r="G23" i="7" s="1"/>
  <c r="F15" i="8"/>
  <c r="G15" i="8" s="1"/>
  <c r="F39" i="8"/>
  <c r="G39" i="8" s="1"/>
  <c r="F19" i="9"/>
  <c r="G19" i="9" s="1"/>
  <c r="F18" i="10"/>
  <c r="G18" i="10" s="1"/>
  <c r="F15" i="11"/>
  <c r="G15" i="11" s="1"/>
  <c r="F14" i="5"/>
  <c r="G14" i="5" s="1"/>
  <c r="F21" i="11"/>
  <c r="G21" i="11" s="1"/>
  <c r="F18" i="1"/>
  <c r="G18" i="1" s="1"/>
  <c r="F40" i="15"/>
  <c r="G40" i="15" s="1"/>
  <c r="F34" i="15"/>
  <c r="G34" i="15" s="1"/>
  <c r="F28" i="15"/>
  <c r="G28" i="15" s="1"/>
  <c r="F22" i="15"/>
  <c r="G22" i="15" s="1"/>
  <c r="F16" i="15"/>
  <c r="G16" i="15" s="1"/>
  <c r="F37" i="14"/>
  <c r="G37" i="14" s="1"/>
  <c r="F33" i="14"/>
  <c r="G33" i="14" s="1"/>
  <c r="F28" i="14"/>
  <c r="G28" i="14" s="1"/>
  <c r="F24" i="14"/>
  <c r="G24" i="14" s="1"/>
  <c r="F19" i="14"/>
  <c r="G19" i="14" s="1"/>
  <c r="F15" i="14"/>
  <c r="G15" i="14" s="1"/>
  <c r="F38" i="13"/>
  <c r="G38" i="13" s="1"/>
  <c r="F33" i="13"/>
  <c r="G33" i="13" s="1"/>
  <c r="F29" i="13"/>
  <c r="G29" i="13" s="1"/>
  <c r="F24" i="13"/>
  <c r="G24" i="13" s="1"/>
  <c r="F20" i="13"/>
  <c r="G20" i="13" s="1"/>
  <c r="F15" i="13"/>
  <c r="G15" i="13" s="1"/>
  <c r="F11" i="13"/>
  <c r="G11" i="13" s="1"/>
  <c r="F36" i="12"/>
  <c r="G36" i="12" s="1"/>
  <c r="F30" i="12"/>
  <c r="G30" i="12" s="1"/>
  <c r="F24" i="12"/>
  <c r="G24" i="12" s="1"/>
  <c r="F18" i="12"/>
  <c r="G18" i="12" s="1"/>
  <c r="F12" i="12"/>
  <c r="G12" i="12" s="1"/>
  <c r="F38" i="11"/>
  <c r="G38" i="11" s="1"/>
  <c r="F32" i="11"/>
  <c r="G32" i="11" s="1"/>
  <c r="F26" i="11"/>
  <c r="G26" i="11" s="1"/>
  <c r="F20" i="11"/>
  <c r="G20" i="11" s="1"/>
  <c r="F14" i="11"/>
  <c r="G14" i="11" s="1"/>
  <c r="F41" i="10"/>
  <c r="G41" i="10" s="1"/>
  <c r="F35" i="10"/>
  <c r="G35" i="10" s="1"/>
  <c r="F29" i="10"/>
  <c r="G29" i="10" s="1"/>
  <c r="F23" i="10"/>
  <c r="G23" i="10" s="1"/>
  <c r="F17" i="10"/>
  <c r="G17" i="10" s="1"/>
  <c r="F11" i="10"/>
  <c r="G11" i="10" s="1"/>
  <c r="F36" i="9"/>
  <c r="G36" i="9" s="1"/>
  <c r="F30" i="9"/>
  <c r="G30" i="9" s="1"/>
  <c r="F24" i="9"/>
  <c r="G24" i="9" s="1"/>
  <c r="F39" i="15"/>
  <c r="G39" i="15" s="1"/>
  <c r="F33" i="15"/>
  <c r="G33" i="15" s="1"/>
  <c r="F27" i="15"/>
  <c r="G27" i="15" s="1"/>
  <c r="F21" i="15"/>
  <c r="G21" i="15" s="1"/>
  <c r="F15" i="15"/>
  <c r="G15" i="15" s="1"/>
  <c r="F32" i="14"/>
  <c r="G32" i="14" s="1"/>
  <c r="F23" i="14"/>
  <c r="G23" i="14" s="1"/>
  <c r="F14" i="14"/>
  <c r="G14" i="14" s="1"/>
  <c r="F37" i="13"/>
  <c r="G37" i="13" s="1"/>
  <c r="F28" i="13"/>
  <c r="G28" i="13" s="1"/>
  <c r="F19" i="13"/>
  <c r="G19" i="13" s="1"/>
  <c r="F35" i="12"/>
  <c r="G35" i="12" s="1"/>
  <c r="F29" i="12"/>
  <c r="G29" i="12" s="1"/>
  <c r="F23" i="12"/>
  <c r="G23" i="12" s="1"/>
  <c r="F17" i="12"/>
  <c r="G17" i="12" s="1"/>
  <c r="F11" i="12"/>
  <c r="G11" i="12" s="1"/>
  <c r="F37" i="11"/>
  <c r="G37" i="11" s="1"/>
  <c r="F31" i="11"/>
  <c r="G31" i="11" s="1"/>
  <c r="F25" i="11"/>
  <c r="G25" i="11" s="1"/>
  <c r="F19" i="11"/>
  <c r="G19" i="11" s="1"/>
  <c r="F13" i="11"/>
  <c r="G13" i="11" s="1"/>
  <c r="F40" i="10"/>
  <c r="G40" i="10" s="1"/>
  <c r="F34" i="10"/>
  <c r="G34" i="10" s="1"/>
  <c r="F28" i="10"/>
  <c r="G28" i="10" s="1"/>
  <c r="F22" i="10"/>
  <c r="G22" i="10" s="1"/>
  <c r="F16" i="10"/>
  <c r="G16" i="10" s="1"/>
  <c r="F35" i="9"/>
  <c r="G35" i="9" s="1"/>
  <c r="F29" i="9"/>
  <c r="G29" i="9" s="1"/>
  <c r="F23" i="9"/>
  <c r="G23" i="9" s="1"/>
  <c r="F17" i="9"/>
  <c r="G17" i="9" s="1"/>
  <c r="F11" i="9"/>
  <c r="G11" i="9" s="1"/>
  <c r="F38" i="8"/>
  <c r="G38" i="8" s="1"/>
  <c r="F32" i="8"/>
  <c r="G32" i="8" s="1"/>
  <c r="F26" i="8"/>
  <c r="G26" i="8" s="1"/>
  <c r="F20" i="8"/>
  <c r="G20" i="8" s="1"/>
  <c r="F14" i="8"/>
  <c r="G14" i="8" s="1"/>
  <c r="F39" i="7"/>
  <c r="G39" i="7" s="1"/>
  <c r="F35" i="7"/>
  <c r="G35" i="7" s="1"/>
  <c r="F30" i="7"/>
  <c r="G30" i="7" s="1"/>
  <c r="F26" i="7"/>
  <c r="G26" i="7" s="1"/>
  <c r="F21" i="7"/>
  <c r="G21" i="7" s="1"/>
  <c r="F17" i="7"/>
  <c r="G17" i="7" s="1"/>
  <c r="F12" i="7"/>
  <c r="G12" i="7" s="1"/>
  <c r="F41" i="6"/>
  <c r="G41" i="6" s="1"/>
  <c r="F35" i="6"/>
  <c r="G35" i="6" s="1"/>
  <c r="F29" i="6"/>
  <c r="G29" i="6" s="1"/>
  <c r="F23" i="6"/>
  <c r="G23" i="6" s="1"/>
  <c r="F17" i="6"/>
  <c r="G17" i="6" s="1"/>
  <c r="F12" i="6"/>
  <c r="G12" i="6" s="1"/>
  <c r="F37" i="5"/>
  <c r="G37" i="5" s="1"/>
  <c r="F31" i="5"/>
  <c r="G31" i="5" s="1"/>
  <c r="F25" i="5"/>
  <c r="G25" i="5" s="1"/>
  <c r="F38" i="15"/>
  <c r="G38" i="15" s="1"/>
  <c r="F32" i="15"/>
  <c r="G32" i="15" s="1"/>
  <c r="F26" i="15"/>
  <c r="G26" i="15" s="1"/>
  <c r="F20" i="15"/>
  <c r="G20" i="15" s="1"/>
  <c r="F14" i="15"/>
  <c r="G14" i="15" s="1"/>
  <c r="F40" i="14"/>
  <c r="G40" i="14" s="1"/>
  <c r="F36" i="14"/>
  <c r="G36" i="14" s="1"/>
  <c r="F31" i="14"/>
  <c r="G31" i="14" s="1"/>
  <c r="F27" i="14"/>
  <c r="G27" i="14" s="1"/>
  <c r="F22" i="14"/>
  <c r="G22" i="14" s="1"/>
  <c r="F18" i="14"/>
  <c r="G18" i="14" s="1"/>
  <c r="F13" i="14"/>
  <c r="G13" i="14" s="1"/>
  <c r="F41" i="13"/>
  <c r="G41" i="13" s="1"/>
  <c r="F36" i="13"/>
  <c r="G36" i="13" s="1"/>
  <c r="F32" i="13"/>
  <c r="G32" i="13" s="1"/>
  <c r="F27" i="13"/>
  <c r="G27" i="13" s="1"/>
  <c r="F23" i="13"/>
  <c r="G23" i="13" s="1"/>
  <c r="F18" i="13"/>
  <c r="G18" i="13" s="1"/>
  <c r="F14" i="13"/>
  <c r="G14" i="13" s="1"/>
  <c r="F40" i="12"/>
  <c r="G40" i="12" s="1"/>
  <c r="F34" i="12"/>
  <c r="G34" i="12" s="1"/>
  <c r="F28" i="12"/>
  <c r="G28" i="12" s="1"/>
  <c r="F22" i="12"/>
  <c r="G22" i="12" s="1"/>
  <c r="F16" i="12"/>
  <c r="G16" i="12" s="1"/>
  <c r="F36" i="11"/>
  <c r="G36" i="11" s="1"/>
  <c r="F30" i="11"/>
  <c r="G30" i="11" s="1"/>
  <c r="F24" i="11"/>
  <c r="G24" i="11" s="1"/>
  <c r="F18" i="11"/>
  <c r="G18" i="11" s="1"/>
  <c r="F12" i="11"/>
  <c r="G12" i="11" s="1"/>
  <c r="F39" i="10"/>
  <c r="G39" i="10" s="1"/>
  <c r="F33" i="10"/>
  <c r="G33" i="10" s="1"/>
  <c r="F27" i="10"/>
  <c r="G27" i="10" s="1"/>
  <c r="F21" i="10"/>
  <c r="G21" i="10" s="1"/>
  <c r="F15" i="10"/>
  <c r="G15" i="10" s="1"/>
  <c r="F40" i="9"/>
  <c r="G40" i="9" s="1"/>
  <c r="F34" i="9"/>
  <c r="G34" i="9" s="1"/>
  <c r="F28" i="9"/>
  <c r="G28" i="9" s="1"/>
  <c r="F22" i="9"/>
  <c r="G22" i="9" s="1"/>
  <c r="F16" i="9"/>
  <c r="G16" i="9" s="1"/>
  <c r="F37" i="8"/>
  <c r="G37" i="8" s="1"/>
  <c r="F31" i="8"/>
  <c r="G31" i="8" s="1"/>
  <c r="F25" i="8"/>
  <c r="G25" i="8" s="1"/>
  <c r="F19" i="8"/>
  <c r="G19" i="8" s="1"/>
  <c r="F13" i="8"/>
  <c r="G13" i="8" s="1"/>
  <c r="F34" i="7"/>
  <c r="G34" i="7" s="1"/>
  <c r="F25" i="7"/>
  <c r="G25" i="7" s="1"/>
  <c r="F16" i="7"/>
  <c r="G16" i="7" s="1"/>
  <c r="F40" i="6"/>
  <c r="G40" i="6" s="1"/>
  <c r="F34" i="6"/>
  <c r="G34" i="6" s="1"/>
  <c r="F28" i="6"/>
  <c r="G28" i="6" s="1"/>
  <c r="F22" i="6"/>
  <c r="G22" i="6" s="1"/>
  <c r="F16" i="6"/>
  <c r="G16" i="6" s="1"/>
  <c r="F36" i="5"/>
  <c r="G36" i="5" s="1"/>
  <c r="F37" i="15"/>
  <c r="G37" i="15" s="1"/>
  <c r="F31" i="15"/>
  <c r="G31" i="15" s="1"/>
  <c r="F25" i="15"/>
  <c r="G25" i="15" s="1"/>
  <c r="F19" i="15"/>
  <c r="G19" i="15" s="1"/>
  <c r="F13" i="15"/>
  <c r="G13" i="15" s="1"/>
  <c r="F35" i="14"/>
  <c r="G35" i="14" s="1"/>
  <c r="F26" i="14"/>
  <c r="G26" i="14" s="1"/>
  <c r="F17" i="14"/>
  <c r="G17" i="14" s="1"/>
  <c r="F40" i="13"/>
  <c r="G40" i="13" s="1"/>
  <c r="F31" i="13"/>
  <c r="G31" i="13" s="1"/>
  <c r="F22" i="13"/>
  <c r="G22" i="13" s="1"/>
  <c r="F13" i="13"/>
  <c r="G13" i="13" s="1"/>
  <c r="F39" i="12"/>
  <c r="G39" i="12" s="1"/>
  <c r="F33" i="12"/>
  <c r="G33" i="12" s="1"/>
  <c r="F27" i="12"/>
  <c r="G27" i="12" s="1"/>
  <c r="F21" i="12"/>
  <c r="G21" i="12" s="1"/>
  <c r="F15" i="12"/>
  <c r="G15" i="12" s="1"/>
  <c r="F41" i="11"/>
  <c r="G41" i="11" s="1"/>
  <c r="F35" i="11"/>
  <c r="G35" i="11" s="1"/>
  <c r="F29" i="11"/>
  <c r="G29" i="11" s="1"/>
  <c r="F23" i="11"/>
  <c r="G23" i="11" s="1"/>
  <c r="F17" i="11"/>
  <c r="G17" i="11" s="1"/>
  <c r="F11" i="11"/>
  <c r="G11" i="11" s="1"/>
  <c r="F38" i="10"/>
  <c r="G38" i="10" s="1"/>
  <c r="F32" i="10"/>
  <c r="G32" i="10" s="1"/>
  <c r="F26" i="10"/>
  <c r="G26" i="10" s="1"/>
  <c r="F20" i="10"/>
  <c r="G20" i="10" s="1"/>
  <c r="F14" i="10"/>
  <c r="G14" i="10" s="1"/>
  <c r="F39" i="9"/>
  <c r="G39" i="9" s="1"/>
  <c r="F33" i="9"/>
  <c r="G33" i="9" s="1"/>
  <c r="F27" i="9"/>
  <c r="G27" i="9" s="1"/>
  <c r="F21" i="9"/>
  <c r="G21" i="9" s="1"/>
  <c r="F15" i="9"/>
  <c r="G15" i="9" s="1"/>
  <c r="F36" i="8"/>
  <c r="G36" i="8" s="1"/>
  <c r="F30" i="8"/>
  <c r="G30" i="8" s="1"/>
  <c r="F24" i="8"/>
  <c r="G24" i="8" s="1"/>
  <c r="F18" i="8"/>
  <c r="G18" i="8" s="1"/>
  <c r="F12" i="8"/>
  <c r="G12" i="8" s="1"/>
  <c r="F38" i="7"/>
  <c r="G38" i="7" s="1"/>
  <c r="F33" i="7"/>
  <c r="G33" i="7" s="1"/>
  <c r="F29" i="7"/>
  <c r="G29" i="7" s="1"/>
  <c r="F24" i="7"/>
  <c r="G24" i="7" s="1"/>
  <c r="F20" i="7"/>
  <c r="G20" i="7" s="1"/>
  <c r="F15" i="7"/>
  <c r="G15" i="7" s="1"/>
  <c r="F39" i="6"/>
  <c r="G39" i="6" s="1"/>
  <c r="F33" i="6"/>
  <c r="G33" i="6" s="1"/>
  <c r="F27" i="6"/>
  <c r="G27" i="6" s="1"/>
  <c r="F21" i="6"/>
  <c r="G21" i="6" s="1"/>
  <c r="F15" i="6"/>
  <c r="G15" i="6" s="1"/>
  <c r="F11" i="6"/>
  <c r="G11" i="6" s="1"/>
  <c r="F35" i="5"/>
  <c r="G35" i="5" s="1"/>
  <c r="F29" i="5"/>
  <c r="G29" i="5" s="1"/>
  <c r="F36" i="15"/>
  <c r="G36" i="15" s="1"/>
  <c r="F30" i="15"/>
  <c r="G30" i="15" s="1"/>
  <c r="F24" i="15"/>
  <c r="G24" i="15" s="1"/>
  <c r="F18" i="15"/>
  <c r="G18" i="15" s="1"/>
  <c r="F12" i="15"/>
  <c r="G12" i="15" s="1"/>
  <c r="F39" i="14"/>
  <c r="G39" i="14" s="1"/>
  <c r="F34" i="14"/>
  <c r="G34" i="14" s="1"/>
  <c r="F30" i="14"/>
  <c r="G30" i="14" s="1"/>
  <c r="F25" i="14"/>
  <c r="G25" i="14" s="1"/>
  <c r="F21" i="14"/>
  <c r="G21" i="14" s="1"/>
  <c r="F16" i="14"/>
  <c r="G16" i="14" s="1"/>
  <c r="F12" i="14"/>
  <c r="G12" i="14" s="1"/>
  <c r="F39" i="13"/>
  <c r="G39" i="13" s="1"/>
  <c r="F35" i="13"/>
  <c r="G35" i="13" s="1"/>
  <c r="F30" i="13"/>
  <c r="G30" i="13" s="1"/>
  <c r="F26" i="13"/>
  <c r="G26" i="13" s="1"/>
  <c r="F21" i="13"/>
  <c r="G21" i="13" s="1"/>
  <c r="F17" i="13"/>
  <c r="G17" i="13" s="1"/>
  <c r="F12" i="13"/>
  <c r="G12" i="13" s="1"/>
  <c r="F38" i="12"/>
  <c r="G38" i="12" s="1"/>
  <c r="F32" i="12"/>
  <c r="G32" i="12" s="1"/>
  <c r="F26" i="12"/>
  <c r="G26" i="12" s="1"/>
  <c r="F20" i="12"/>
  <c r="G20" i="12" s="1"/>
  <c r="F14" i="12"/>
  <c r="G14" i="12" s="1"/>
  <c r="F40" i="11"/>
  <c r="G40" i="11" s="1"/>
  <c r="F34" i="11"/>
  <c r="G34" i="11" s="1"/>
  <c r="F28" i="11"/>
  <c r="G28" i="11" s="1"/>
  <c r="F22" i="11"/>
  <c r="G22" i="11" s="1"/>
  <c r="F16" i="11"/>
  <c r="G16" i="11" s="1"/>
  <c r="F37" i="10"/>
  <c r="G37" i="10" s="1"/>
  <c r="F31" i="10"/>
  <c r="G31" i="10" s="1"/>
  <c r="F25" i="10"/>
  <c r="G25" i="10" s="1"/>
  <c r="F19" i="10"/>
  <c r="G19" i="10" s="1"/>
  <c r="F13" i="10"/>
  <c r="G13" i="10" s="1"/>
  <c r="F38" i="9"/>
  <c r="G38" i="9" s="1"/>
  <c r="F32" i="9"/>
  <c r="G32" i="9" s="1"/>
  <c r="F26" i="9"/>
  <c r="G26" i="9" s="1"/>
  <c r="F20" i="9"/>
  <c r="G20" i="9" s="1"/>
  <c r="F14" i="9"/>
  <c r="G14" i="9" s="1"/>
  <c r="F41" i="8"/>
  <c r="G41" i="8" s="1"/>
  <c r="F35" i="8"/>
  <c r="G35" i="8" s="1"/>
  <c r="F29" i="8"/>
  <c r="G29" i="8" s="1"/>
  <c r="F23" i="8"/>
  <c r="G23" i="8" s="1"/>
  <c r="F17" i="8"/>
  <c r="G17" i="8" s="1"/>
  <c r="F11" i="8"/>
  <c r="G11" i="8" s="1"/>
  <c r="F37" i="7"/>
  <c r="G37" i="7" s="1"/>
  <c r="F28" i="7"/>
  <c r="G28" i="7" s="1"/>
  <c r="F19" i="7"/>
  <c r="G19" i="7" s="1"/>
  <c r="F11" i="7"/>
  <c r="G11" i="7" s="1"/>
  <c r="F38" i="6"/>
  <c r="G38" i="6" s="1"/>
  <c r="F32" i="6"/>
  <c r="G32" i="6" s="1"/>
  <c r="F26" i="6"/>
  <c r="G26" i="6" s="1"/>
  <c r="F20" i="6"/>
  <c r="G20" i="6" s="1"/>
  <c r="F34" i="5"/>
  <c r="G34" i="5" s="1"/>
  <c r="F28" i="5"/>
  <c r="G28" i="5" s="1"/>
  <c r="F22" i="5"/>
  <c r="G22" i="5" s="1"/>
  <c r="F16" i="5"/>
  <c r="G16" i="5" s="1"/>
  <c r="F41" i="15"/>
  <c r="G41" i="15" s="1"/>
  <c r="F35" i="15"/>
  <c r="G35" i="15" s="1"/>
  <c r="F29" i="15"/>
  <c r="G29" i="15" s="1"/>
  <c r="F23" i="15"/>
  <c r="G23" i="15" s="1"/>
  <c r="F17" i="15"/>
  <c r="G17" i="15" s="1"/>
  <c r="F11" i="15"/>
  <c r="G11" i="15" s="1"/>
  <c r="F38" i="14"/>
  <c r="G38" i="14" s="1"/>
  <c r="F29" i="14"/>
  <c r="G29" i="14" s="1"/>
  <c r="F20" i="14"/>
  <c r="G20" i="14" s="1"/>
  <c r="F11" i="14"/>
  <c r="G11" i="14" s="1"/>
  <c r="F34" i="13"/>
  <c r="G34" i="13" s="1"/>
  <c r="F25" i="13"/>
  <c r="G25" i="13" s="1"/>
  <c r="F16" i="13"/>
  <c r="G16" i="13" s="1"/>
  <c r="F37" i="12"/>
  <c r="G37" i="12" s="1"/>
  <c r="F31" i="12"/>
  <c r="G31" i="12" s="1"/>
  <c r="F25" i="12"/>
  <c r="G25" i="12" s="1"/>
  <c r="F19" i="12"/>
  <c r="G19" i="12" s="1"/>
  <c r="F11" i="5"/>
  <c r="G11" i="5" s="1"/>
  <c r="F18" i="5"/>
  <c r="G18" i="5" s="1"/>
  <c r="F26" i="5"/>
  <c r="G26" i="5" s="1"/>
  <c r="F39" i="5"/>
  <c r="G39" i="5" s="1"/>
  <c r="F24" i="6"/>
  <c r="G24" i="6" s="1"/>
  <c r="F18" i="7"/>
  <c r="G18" i="7" s="1"/>
  <c r="F32" i="7"/>
  <c r="G32" i="7" s="1"/>
  <c r="F16" i="8"/>
  <c r="G16" i="8" s="1"/>
  <c r="F34" i="8"/>
  <c r="G34" i="8" s="1"/>
  <c r="F13" i="9"/>
  <c r="G13" i="9" s="1"/>
  <c r="F39" i="11"/>
  <c r="G39" i="11" s="1"/>
  <c r="E13" i="3"/>
  <c r="B12" i="15"/>
  <c r="A13" i="15"/>
  <c r="B11" i="15"/>
  <c r="B12" i="14"/>
  <c r="A13" i="14"/>
  <c r="A14" i="14" s="1"/>
  <c r="B14" i="14" s="1"/>
  <c r="B11" i="14"/>
  <c r="B12" i="13"/>
  <c r="A13" i="13"/>
  <c r="B11" i="13"/>
  <c r="A12" i="12"/>
  <c r="B12" i="11"/>
  <c r="A13" i="11"/>
  <c r="B11" i="11"/>
  <c r="B12" i="10"/>
  <c r="A13" i="10"/>
  <c r="B11" i="10"/>
  <c r="A12" i="9"/>
  <c r="A12" i="8"/>
  <c r="B12" i="8" s="1"/>
  <c r="B13" i="7"/>
  <c r="A14" i="7"/>
  <c r="B12" i="7"/>
  <c r="B12" i="6"/>
  <c r="A13" i="6"/>
  <c r="B11" i="6"/>
  <c r="B11" i="5"/>
  <c r="A13" i="5"/>
  <c r="F11" i="1"/>
  <c r="G11" i="1" s="1"/>
  <c r="F36" i="1"/>
  <c r="G36" i="1" s="1"/>
  <c r="F30" i="1"/>
  <c r="G30" i="1" s="1"/>
  <c r="F24" i="1"/>
  <c r="G24" i="1" s="1"/>
  <c r="F12" i="1"/>
  <c r="G12" i="1" s="1"/>
  <c r="F41" i="1"/>
  <c r="G41" i="1" s="1"/>
  <c r="F35" i="1"/>
  <c r="G35" i="1" s="1"/>
  <c r="F29" i="1"/>
  <c r="G29" i="1" s="1"/>
  <c r="F23" i="1"/>
  <c r="G23" i="1" s="1"/>
  <c r="F17" i="1"/>
  <c r="G17" i="1" s="1"/>
  <c r="F40" i="1"/>
  <c r="G40" i="1" s="1"/>
  <c r="F34" i="1"/>
  <c r="G34" i="1" s="1"/>
  <c r="F28" i="1"/>
  <c r="G28" i="1" s="1"/>
  <c r="F22" i="1"/>
  <c r="G22" i="1" s="1"/>
  <c r="F16" i="1"/>
  <c r="G16" i="1" s="1"/>
  <c r="F39" i="1"/>
  <c r="G39" i="1" s="1"/>
  <c r="F33" i="1"/>
  <c r="G33" i="1" s="1"/>
  <c r="F27" i="1"/>
  <c r="G27" i="1" s="1"/>
  <c r="F21" i="1"/>
  <c r="G21" i="1" s="1"/>
  <c r="F15" i="1"/>
  <c r="G15" i="1" s="1"/>
  <c r="F38" i="1"/>
  <c r="G38" i="1" s="1"/>
  <c r="F32" i="1"/>
  <c r="G32" i="1" s="1"/>
  <c r="F26" i="1"/>
  <c r="G26" i="1" s="1"/>
  <c r="F20" i="1"/>
  <c r="G20" i="1" s="1"/>
  <c r="F14" i="1"/>
  <c r="G14" i="1" s="1"/>
  <c r="F31" i="1"/>
  <c r="G31" i="1" s="1"/>
  <c r="F25" i="1"/>
  <c r="G25" i="1" s="1"/>
  <c r="F19" i="1"/>
  <c r="G19" i="1" s="1"/>
  <c r="F13" i="1"/>
  <c r="G13" i="1" s="1"/>
  <c r="F37" i="1"/>
  <c r="G37" i="1" s="1"/>
  <c r="B11" i="1"/>
  <c r="B12" i="1"/>
  <c r="A13" i="1"/>
  <c r="C40" i="2" l="1"/>
  <c r="C41" i="2" s="1"/>
  <c r="A13" i="8"/>
  <c r="A14" i="8" s="1"/>
  <c r="G42" i="13"/>
  <c r="G42" i="5"/>
  <c r="G42" i="9"/>
  <c r="G42" i="11"/>
  <c r="G42" i="6"/>
  <c r="G42" i="14"/>
  <c r="G42" i="7"/>
  <c r="G42" i="15"/>
  <c r="G42" i="12"/>
  <c r="G42" i="10"/>
  <c r="G42" i="8"/>
  <c r="A14" i="15"/>
  <c r="B13" i="15"/>
  <c r="A15" i="14"/>
  <c r="A16" i="14" s="1"/>
  <c r="B13" i="14"/>
  <c r="B13" i="13"/>
  <c r="A14" i="13"/>
  <c r="B12" i="12"/>
  <c r="A13" i="12"/>
  <c r="B13" i="11"/>
  <c r="A14" i="11"/>
  <c r="B13" i="10"/>
  <c r="A14" i="10"/>
  <c r="B12" i="9"/>
  <c r="A13" i="9"/>
  <c r="B13" i="8"/>
  <c r="B14" i="7"/>
  <c r="A15" i="7"/>
  <c r="A14" i="6"/>
  <c r="B13" i="6"/>
  <c r="B13" i="5"/>
  <c r="A14" i="5"/>
  <c r="G42" i="1"/>
  <c r="B13" i="1"/>
  <c r="A14" i="1"/>
  <c r="C44" i="2" l="1"/>
  <c r="C42" i="2"/>
  <c r="C46" i="2"/>
  <c r="E19" i="3" s="1"/>
  <c r="E14" i="3"/>
  <c r="A15" i="15"/>
  <c r="B14" i="15"/>
  <c r="B15" i="14"/>
  <c r="A17" i="14"/>
  <c r="B16" i="14"/>
  <c r="A15" i="13"/>
  <c r="B14" i="13"/>
  <c r="A14" i="12"/>
  <c r="B13" i="12"/>
  <c r="A15" i="11"/>
  <c r="B14" i="11"/>
  <c r="A15" i="10"/>
  <c r="B14" i="10"/>
  <c r="A14" i="9"/>
  <c r="B13" i="9"/>
  <c r="A15" i="8"/>
  <c r="B14" i="8"/>
  <c r="A16" i="7"/>
  <c r="B15" i="7"/>
  <c r="A15" i="6"/>
  <c r="B14" i="6"/>
  <c r="A15" i="5"/>
  <c r="B14" i="5"/>
  <c r="B14" i="1"/>
  <c r="A15" i="1"/>
  <c r="E17" i="3" l="1"/>
  <c r="B15" i="15"/>
  <c r="A16" i="15"/>
  <c r="B17" i="14"/>
  <c r="A18" i="14"/>
  <c r="B15" i="13"/>
  <c r="A16" i="13"/>
  <c r="B14" i="12"/>
  <c r="A15" i="12"/>
  <c r="B15" i="11"/>
  <c r="A16" i="11"/>
  <c r="B15" i="10"/>
  <c r="A16" i="10"/>
  <c r="B14" i="9"/>
  <c r="A15" i="9"/>
  <c r="B15" i="8"/>
  <c r="A16" i="8"/>
  <c r="A17" i="7"/>
  <c r="B16" i="7"/>
  <c r="B15" i="6"/>
  <c r="A16" i="6"/>
  <c r="A16" i="5"/>
  <c r="B15" i="5"/>
  <c r="A16" i="1"/>
  <c r="B15" i="1"/>
  <c r="C43" i="2" l="1"/>
  <c r="E15" i="3"/>
  <c r="B16" i="15"/>
  <c r="A17" i="15"/>
  <c r="A19" i="14"/>
  <c r="B18" i="14"/>
  <c r="B16" i="13"/>
  <c r="A17" i="13"/>
  <c r="B15" i="12"/>
  <c r="A16" i="12"/>
  <c r="B16" i="11"/>
  <c r="A17" i="11"/>
  <c r="B16" i="10"/>
  <c r="A17" i="10"/>
  <c r="B15" i="9"/>
  <c r="A16" i="9"/>
  <c r="B16" i="8"/>
  <c r="A17" i="8"/>
  <c r="A18" i="7"/>
  <c r="B17" i="7"/>
  <c r="A17" i="6"/>
  <c r="B16" i="6"/>
  <c r="B16" i="5"/>
  <c r="A17" i="5"/>
  <c r="A17" i="1"/>
  <c r="B16" i="1"/>
  <c r="C45" i="2" l="1"/>
  <c r="E16" i="3"/>
  <c r="A18" i="15"/>
  <c r="B17" i="15"/>
  <c r="A20" i="14"/>
  <c r="B19" i="14"/>
  <c r="A18" i="13"/>
  <c r="B17" i="13"/>
  <c r="A17" i="12"/>
  <c r="B16" i="12"/>
  <c r="A18" i="11"/>
  <c r="B17" i="11"/>
  <c r="A18" i="10"/>
  <c r="B17" i="10"/>
  <c r="A17" i="9"/>
  <c r="B16" i="9"/>
  <c r="A18" i="8"/>
  <c r="B17" i="8"/>
  <c r="A19" i="7"/>
  <c r="B18" i="7"/>
  <c r="A18" i="6"/>
  <c r="B17" i="6"/>
  <c r="A18" i="5"/>
  <c r="B17" i="5"/>
  <c r="A18" i="1"/>
  <c r="B17" i="1"/>
  <c r="C47" i="2" l="1"/>
  <c r="E20" i="3" s="1"/>
  <c r="E18" i="3"/>
  <c r="B18" i="15"/>
  <c r="A19" i="15"/>
  <c r="B20" i="14"/>
  <c r="A21" i="14"/>
  <c r="B18" i="13"/>
  <c r="A19" i="13"/>
  <c r="B17" i="12"/>
  <c r="A18" i="12"/>
  <c r="B18" i="11"/>
  <c r="A19" i="11"/>
  <c r="B18" i="10"/>
  <c r="A19" i="10"/>
  <c r="B17" i="9"/>
  <c r="A18" i="9"/>
  <c r="B18" i="8"/>
  <c r="A19" i="8"/>
  <c r="B19" i="7"/>
  <c r="A20" i="7"/>
  <c r="B18" i="6"/>
  <c r="A19" i="6"/>
  <c r="B18" i="5"/>
  <c r="A19" i="5"/>
  <c r="A19" i="1"/>
  <c r="B18" i="1"/>
  <c r="B19" i="15" l="1"/>
  <c r="A20" i="15"/>
  <c r="B21" i="14"/>
  <c r="A22" i="14"/>
  <c r="B19" i="13"/>
  <c r="A20" i="13"/>
  <c r="A19" i="12"/>
  <c r="B18" i="12"/>
  <c r="B19" i="11"/>
  <c r="A20" i="11"/>
  <c r="B19" i="10"/>
  <c r="A20" i="10"/>
  <c r="B18" i="9"/>
  <c r="A19" i="9"/>
  <c r="B19" i="8"/>
  <c r="A20" i="8"/>
  <c r="A21" i="7"/>
  <c r="B20" i="7"/>
  <c r="A20" i="6"/>
  <c r="B19" i="6"/>
  <c r="B19" i="5"/>
  <c r="A20" i="5"/>
  <c r="A20" i="1"/>
  <c r="B19" i="1"/>
  <c r="A21" i="15" l="1"/>
  <c r="B20" i="15"/>
  <c r="A23" i="14"/>
  <c r="B22" i="14"/>
  <c r="A21" i="13"/>
  <c r="B20" i="13"/>
  <c r="A20" i="12"/>
  <c r="B19" i="12"/>
  <c r="A21" i="11"/>
  <c r="B20" i="11"/>
  <c r="A21" i="10"/>
  <c r="B20" i="10"/>
  <c r="A20" i="9"/>
  <c r="B19" i="9"/>
  <c r="A21" i="8"/>
  <c r="B20" i="8"/>
  <c r="B21" i="7"/>
  <c r="A22" i="7"/>
  <c r="A21" i="6"/>
  <c r="B20" i="6"/>
  <c r="A21" i="5"/>
  <c r="B20" i="5"/>
  <c r="A21" i="1"/>
  <c r="B20" i="1"/>
  <c r="B21" i="15" l="1"/>
  <c r="A22" i="15"/>
  <c r="B23" i="14"/>
  <c r="A24" i="14"/>
  <c r="B21" i="13"/>
  <c r="A22" i="13"/>
  <c r="B20" i="12"/>
  <c r="A21" i="12"/>
  <c r="B21" i="11"/>
  <c r="A22" i="11"/>
  <c r="B21" i="10"/>
  <c r="A22" i="10"/>
  <c r="B20" i="9"/>
  <c r="A21" i="9"/>
  <c r="B21" i="8"/>
  <c r="A22" i="8"/>
  <c r="A23" i="7"/>
  <c r="B22" i="7"/>
  <c r="B21" i="6"/>
  <c r="A22" i="6"/>
  <c r="A22" i="5"/>
  <c r="B21" i="5"/>
  <c r="A22" i="1"/>
  <c r="B21" i="1"/>
  <c r="B22" i="15" l="1"/>
  <c r="A23" i="15"/>
  <c r="A25" i="14"/>
  <c r="B24" i="14"/>
  <c r="B22" i="13"/>
  <c r="A23" i="13"/>
  <c r="B21" i="12"/>
  <c r="A22" i="12"/>
  <c r="B22" i="11"/>
  <c r="A23" i="11"/>
  <c r="B22" i="10"/>
  <c r="A23" i="10"/>
  <c r="B21" i="9"/>
  <c r="A22" i="9"/>
  <c r="B22" i="8"/>
  <c r="A23" i="8"/>
  <c r="A24" i="7"/>
  <c r="B23" i="7"/>
  <c r="A23" i="6"/>
  <c r="B22" i="6"/>
  <c r="B22" i="5"/>
  <c r="A23" i="5"/>
  <c r="A23" i="1"/>
  <c r="B22" i="1"/>
  <c r="A24" i="15" l="1"/>
  <c r="B23" i="15"/>
  <c r="A26" i="14"/>
  <c r="B25" i="14"/>
  <c r="A24" i="13"/>
  <c r="B23" i="13"/>
  <c r="A23" i="12"/>
  <c r="B22" i="12"/>
  <c r="A24" i="11"/>
  <c r="B23" i="11"/>
  <c r="A24" i="10"/>
  <c r="B23" i="10"/>
  <c r="A23" i="9"/>
  <c r="B22" i="9"/>
  <c r="A24" i="8"/>
  <c r="B23" i="8"/>
  <c r="A25" i="7"/>
  <c r="B24" i="7"/>
  <c r="A24" i="6"/>
  <c r="B23" i="6"/>
  <c r="A24" i="5"/>
  <c r="B23" i="5"/>
  <c r="A24" i="1"/>
  <c r="B23" i="1"/>
  <c r="B24" i="15" l="1"/>
  <c r="A25" i="15"/>
  <c r="B26" i="14"/>
  <c r="A27" i="14"/>
  <c r="B24" i="13"/>
  <c r="A25" i="13"/>
  <c r="B23" i="12"/>
  <c r="A24" i="12"/>
  <c r="B24" i="11"/>
  <c r="A25" i="11"/>
  <c r="B24" i="10"/>
  <c r="A25" i="10"/>
  <c r="B23" i="9"/>
  <c r="A24" i="9"/>
  <c r="B24" i="8"/>
  <c r="A25" i="8"/>
  <c r="A26" i="7"/>
  <c r="B25" i="7"/>
  <c r="B24" i="6"/>
  <c r="A25" i="6"/>
  <c r="B24" i="5"/>
  <c r="A25" i="5"/>
  <c r="A25" i="1"/>
  <c r="B24" i="1"/>
  <c r="A26" i="15" l="1"/>
  <c r="B25" i="15"/>
  <c r="A28" i="14"/>
  <c r="B27" i="14"/>
  <c r="A26" i="13"/>
  <c r="B25" i="13"/>
  <c r="B24" i="12"/>
  <c r="A25" i="12"/>
  <c r="B25" i="11"/>
  <c r="A26" i="11"/>
  <c r="B25" i="10"/>
  <c r="A26" i="10"/>
  <c r="B24" i="9"/>
  <c r="A25" i="9"/>
  <c r="B25" i="8"/>
  <c r="A26" i="8"/>
  <c r="A27" i="7"/>
  <c r="B26" i="7"/>
  <c r="B25" i="6"/>
  <c r="A26" i="6"/>
  <c r="B25" i="5"/>
  <c r="A26" i="5"/>
  <c r="A26" i="1"/>
  <c r="B25" i="1"/>
  <c r="A27" i="15" l="1"/>
  <c r="B26" i="15"/>
  <c r="A29" i="14"/>
  <c r="B28" i="14"/>
  <c r="A27" i="13"/>
  <c r="B26" i="13"/>
  <c r="A26" i="12"/>
  <c r="B25" i="12"/>
  <c r="A27" i="11"/>
  <c r="B26" i="11"/>
  <c r="A27" i="10"/>
  <c r="B26" i="10"/>
  <c r="A26" i="9"/>
  <c r="B25" i="9"/>
  <c r="A27" i="8"/>
  <c r="B26" i="8"/>
  <c r="A28" i="7"/>
  <c r="B27" i="7"/>
  <c r="A27" i="6"/>
  <c r="B26" i="6"/>
  <c r="A27" i="5"/>
  <c r="B26" i="5"/>
  <c r="A27" i="1"/>
  <c r="B26" i="1"/>
  <c r="B27" i="15" l="1"/>
  <c r="A28" i="15"/>
  <c r="B29" i="14"/>
  <c r="A30" i="14"/>
  <c r="B27" i="13"/>
  <c r="A28" i="13"/>
  <c r="B26" i="12"/>
  <c r="A27" i="12"/>
  <c r="B27" i="11"/>
  <c r="A28" i="11"/>
  <c r="B27" i="10"/>
  <c r="A28" i="10"/>
  <c r="B26" i="9"/>
  <c r="A27" i="9"/>
  <c r="B27" i="8"/>
  <c r="A28" i="8"/>
  <c r="B28" i="7"/>
  <c r="A29" i="7"/>
  <c r="B27" i="6"/>
  <c r="A28" i="6"/>
  <c r="A28" i="5"/>
  <c r="B27" i="5"/>
  <c r="A28" i="1"/>
  <c r="B27" i="1"/>
  <c r="B28" i="15" l="1"/>
  <c r="A29" i="15"/>
  <c r="B30" i="14"/>
  <c r="A31" i="14"/>
  <c r="B28" i="13"/>
  <c r="A29" i="13"/>
  <c r="B27" i="12"/>
  <c r="A28" i="12"/>
  <c r="B28" i="11"/>
  <c r="A29" i="11"/>
  <c r="B28" i="10"/>
  <c r="A29" i="10"/>
  <c r="B27" i="9"/>
  <c r="A28" i="9"/>
  <c r="B28" i="8"/>
  <c r="A29" i="8"/>
  <c r="A30" i="7"/>
  <c r="B29" i="7"/>
  <c r="B28" i="6"/>
  <c r="A29" i="6"/>
  <c r="B28" i="5"/>
  <c r="A29" i="5"/>
  <c r="A29" i="1"/>
  <c r="B28" i="1"/>
  <c r="A30" i="15" l="1"/>
  <c r="B29" i="15"/>
  <c r="A32" i="14"/>
  <c r="B31" i="14"/>
  <c r="A30" i="13"/>
  <c r="B29" i="13"/>
  <c r="A29" i="12"/>
  <c r="B28" i="12"/>
  <c r="A30" i="11"/>
  <c r="B29" i="11"/>
  <c r="A30" i="10"/>
  <c r="B29" i="10"/>
  <c r="A29" i="9"/>
  <c r="B28" i="9"/>
  <c r="A30" i="8"/>
  <c r="B29" i="8"/>
  <c r="A31" i="7"/>
  <c r="B30" i="7"/>
  <c r="A30" i="6"/>
  <c r="B29" i="6"/>
  <c r="A30" i="5"/>
  <c r="B29" i="5"/>
  <c r="A30" i="1"/>
  <c r="B29" i="1"/>
  <c r="B30" i="15" l="1"/>
  <c r="A31" i="15"/>
  <c r="B32" i="14"/>
  <c r="A33" i="14"/>
  <c r="B30" i="13"/>
  <c r="A31" i="13"/>
  <c r="B29" i="12"/>
  <c r="A30" i="12"/>
  <c r="B30" i="11"/>
  <c r="A31" i="11"/>
  <c r="B30" i="10"/>
  <c r="A31" i="10"/>
  <c r="B29" i="9"/>
  <c r="A30" i="9"/>
  <c r="B30" i="8"/>
  <c r="A31" i="8"/>
  <c r="A32" i="7"/>
  <c r="B31" i="7"/>
  <c r="B30" i="6"/>
  <c r="A31" i="6"/>
  <c r="B30" i="5"/>
  <c r="A31" i="5"/>
  <c r="A31" i="1"/>
  <c r="B30" i="1"/>
  <c r="B31" i="15" l="1"/>
  <c r="A32" i="15"/>
  <c r="B33" i="14"/>
  <c r="A34" i="14"/>
  <c r="B31" i="13"/>
  <c r="A32" i="13"/>
  <c r="A31" i="12"/>
  <c r="B30" i="12"/>
  <c r="B31" i="11"/>
  <c r="A32" i="11"/>
  <c r="B31" i="10"/>
  <c r="A32" i="10"/>
  <c r="B30" i="9"/>
  <c r="A31" i="9"/>
  <c r="B31" i="8"/>
  <c r="A32" i="8"/>
  <c r="A33" i="7"/>
  <c r="B32" i="7"/>
  <c r="B31" i="6"/>
  <c r="A32" i="6"/>
  <c r="B31" i="5"/>
  <c r="A32" i="5"/>
  <c r="A32" i="1"/>
  <c r="B31" i="1"/>
  <c r="A33" i="15" l="1"/>
  <c r="B32" i="15"/>
  <c r="A35" i="14"/>
  <c r="B34" i="14"/>
  <c r="A33" i="13"/>
  <c r="B32" i="13"/>
  <c r="A32" i="12"/>
  <c r="B31" i="12"/>
  <c r="A33" i="11"/>
  <c r="B32" i="11"/>
  <c r="A33" i="10"/>
  <c r="B32" i="10"/>
  <c r="A32" i="9"/>
  <c r="B31" i="9"/>
  <c r="A33" i="8"/>
  <c r="B32" i="8"/>
  <c r="A34" i="7"/>
  <c r="B33" i="7"/>
  <c r="A33" i="6"/>
  <c r="B32" i="6"/>
  <c r="A33" i="5"/>
  <c r="B32" i="5"/>
  <c r="A33" i="1"/>
  <c r="B32" i="1"/>
  <c r="B33" i="15" l="1"/>
  <c r="A34" i="15"/>
  <c r="B35" i="14"/>
  <c r="A36" i="14"/>
  <c r="B33" i="13"/>
  <c r="A34" i="13"/>
  <c r="B32" i="12"/>
  <c r="A33" i="12"/>
  <c r="B33" i="11"/>
  <c r="A34" i="11"/>
  <c r="B33" i="10"/>
  <c r="A34" i="10"/>
  <c r="B32" i="9"/>
  <c r="A33" i="9"/>
  <c r="B33" i="8"/>
  <c r="A34" i="8"/>
  <c r="B34" i="7"/>
  <c r="A35" i="7"/>
  <c r="B33" i="6"/>
  <c r="A34" i="6"/>
  <c r="A34" i="5"/>
  <c r="B33" i="5"/>
  <c r="A34" i="1"/>
  <c r="B33" i="1"/>
  <c r="A35" i="15" l="1"/>
  <c r="B34" i="15"/>
  <c r="A37" i="14"/>
  <c r="B36" i="14"/>
  <c r="B34" i="13"/>
  <c r="A35" i="13"/>
  <c r="A34" i="12"/>
  <c r="B33" i="12"/>
  <c r="B34" i="11"/>
  <c r="A35" i="11"/>
  <c r="B34" i="10"/>
  <c r="A35" i="10"/>
  <c r="B33" i="9"/>
  <c r="A34" i="9"/>
  <c r="B34" i="8"/>
  <c r="A35" i="8"/>
  <c r="A36" i="7"/>
  <c r="B35" i="7"/>
  <c r="B34" i="6"/>
  <c r="A35" i="6"/>
  <c r="B34" i="5"/>
  <c r="A35" i="5"/>
  <c r="A35" i="1"/>
  <c r="B34" i="1"/>
  <c r="A36" i="15" l="1"/>
  <c r="B35" i="15"/>
  <c r="A38" i="14"/>
  <c r="B37" i="14"/>
  <c r="A36" i="13"/>
  <c r="B35" i="13"/>
  <c r="A35" i="12"/>
  <c r="B34" i="12"/>
  <c r="A36" i="11"/>
  <c r="B35" i="11"/>
  <c r="A36" i="10"/>
  <c r="B35" i="10"/>
  <c r="A35" i="9"/>
  <c r="B34" i="9"/>
  <c r="A36" i="8"/>
  <c r="B35" i="8"/>
  <c r="B36" i="7"/>
  <c r="A37" i="7"/>
  <c r="A36" i="6"/>
  <c r="B35" i="6"/>
  <c r="A36" i="5"/>
  <c r="B35" i="5"/>
  <c r="A36" i="1"/>
  <c r="B35" i="1"/>
  <c r="B36" i="15" l="1"/>
  <c r="A37" i="15"/>
  <c r="B38" i="14"/>
  <c r="A39" i="14"/>
  <c r="B36" i="13"/>
  <c r="A37" i="13"/>
  <c r="B35" i="12"/>
  <c r="A36" i="12"/>
  <c r="B36" i="11"/>
  <c r="A37" i="11"/>
  <c r="B36" i="10"/>
  <c r="A37" i="10"/>
  <c r="B35" i="9"/>
  <c r="A36" i="9"/>
  <c r="B36" i="8"/>
  <c r="A37" i="8"/>
  <c r="B37" i="7"/>
  <c r="A38" i="7"/>
  <c r="B36" i="6"/>
  <c r="A37" i="6"/>
  <c r="A37" i="5"/>
  <c r="B36" i="5"/>
  <c r="A37" i="1"/>
  <c r="B36" i="1"/>
  <c r="B37" i="15" l="1"/>
  <c r="A38" i="15"/>
  <c r="B39" i="14"/>
  <c r="A40" i="14"/>
  <c r="B40" i="14" s="1"/>
  <c r="A38" i="13"/>
  <c r="B37" i="13"/>
  <c r="B36" i="12"/>
  <c r="A37" i="12"/>
  <c r="B37" i="11"/>
  <c r="A38" i="11"/>
  <c r="B37" i="10"/>
  <c r="A38" i="10"/>
  <c r="B36" i="9"/>
  <c r="A37" i="9"/>
  <c r="B37" i="8"/>
  <c r="A38" i="8"/>
  <c r="A39" i="7"/>
  <c r="B38" i="7"/>
  <c r="B37" i="6"/>
  <c r="A38" i="6"/>
  <c r="B37" i="5"/>
  <c r="A38" i="5"/>
  <c r="A38" i="1"/>
  <c r="B37" i="1"/>
  <c r="A39" i="15" l="1"/>
  <c r="B38" i="15"/>
  <c r="A39" i="13"/>
  <c r="B38" i="13"/>
  <c r="A38" i="12"/>
  <c r="B37" i="12"/>
  <c r="A39" i="11"/>
  <c r="B38" i="11"/>
  <c r="A39" i="10"/>
  <c r="B38" i="10"/>
  <c r="A38" i="9"/>
  <c r="B37" i="9"/>
  <c r="A39" i="8"/>
  <c r="B38" i="8"/>
  <c r="A40" i="7"/>
  <c r="B39" i="7"/>
  <c r="A39" i="6"/>
  <c r="B38" i="6"/>
  <c r="A39" i="5"/>
  <c r="B38" i="5"/>
  <c r="A39" i="1"/>
  <c r="B38" i="1"/>
  <c r="B39" i="15" l="1"/>
  <c r="A40" i="15"/>
  <c r="B39" i="13"/>
  <c r="A40" i="13"/>
  <c r="B38" i="12"/>
  <c r="A39" i="12"/>
  <c r="B39" i="11"/>
  <c r="A40" i="11"/>
  <c r="B39" i="10"/>
  <c r="A40" i="10"/>
  <c r="B38" i="9"/>
  <c r="A39" i="9"/>
  <c r="B39" i="8"/>
  <c r="A40" i="8"/>
  <c r="B40" i="7"/>
  <c r="B39" i="6"/>
  <c r="A40" i="6"/>
  <c r="B39" i="5"/>
  <c r="A40" i="1"/>
  <c r="B39" i="1"/>
  <c r="B40" i="15" l="1"/>
  <c r="A41" i="15"/>
  <c r="B41" i="15" s="1"/>
  <c r="B40" i="13"/>
  <c r="A41" i="13"/>
  <c r="B41" i="13" s="1"/>
  <c r="B39" i="12"/>
  <c r="A40" i="12"/>
  <c r="B40" i="12" s="1"/>
  <c r="B40" i="11"/>
  <c r="A41" i="11"/>
  <c r="B41" i="11" s="1"/>
  <c r="B40" i="10"/>
  <c r="A41" i="10"/>
  <c r="B41" i="10" s="1"/>
  <c r="B39" i="9"/>
  <c r="A40" i="9"/>
  <c r="B40" i="9" s="1"/>
  <c r="B40" i="8"/>
  <c r="A41" i="8"/>
  <c r="B41" i="8" s="1"/>
  <c r="B40" i="6"/>
  <c r="A41" i="6"/>
  <c r="B41" i="6" s="1"/>
  <c r="A41" i="1"/>
  <c r="B41" i="1" s="1"/>
  <c r="B40" i="1"/>
</calcChain>
</file>

<file path=xl/sharedStrings.xml><?xml version="1.0" encoding="utf-8"?>
<sst xmlns="http://schemas.openxmlformats.org/spreadsheetml/2006/main" count="357" uniqueCount="84">
  <si>
    <t>Nom Prénom :</t>
  </si>
  <si>
    <t>Date</t>
  </si>
  <si>
    <t>Destination</t>
  </si>
  <si>
    <t>Objet du déplacement</t>
  </si>
  <si>
    <t>Nbre de km</t>
  </si>
  <si>
    <t>Votre Prénom + Nom :</t>
  </si>
  <si>
    <t>Adrien Marchand</t>
  </si>
  <si>
    <t>Puissance CV :</t>
  </si>
  <si>
    <t xml:space="preserve">     (sélectionnez dans la liste déroulante)</t>
  </si>
  <si>
    <t>oui</t>
  </si>
  <si>
    <t>non</t>
  </si>
  <si>
    <t>Puissance administrative 
(en CV)</t>
  </si>
  <si>
    <t>Année :</t>
  </si>
  <si>
    <t>Saisissez dans les cases bleues</t>
  </si>
  <si>
    <t>dimanche</t>
  </si>
  <si>
    <t>lundi</t>
  </si>
  <si>
    <t>mardi</t>
  </si>
  <si>
    <t>mercredi</t>
  </si>
  <si>
    <t>jeudi</t>
  </si>
  <si>
    <t>vendredi</t>
  </si>
  <si>
    <t>samedi</t>
  </si>
  <si>
    <t>Ne pas tenter d'insérer de ligne</t>
  </si>
  <si>
    <t>TOTAUX</t>
  </si>
  <si>
    <t>Véhicule :</t>
  </si>
  <si>
    <t>Puissance fiscale :</t>
  </si>
  <si>
    <t>Bordeaux</t>
  </si>
  <si>
    <t>Client prospect</t>
  </si>
  <si>
    <t>Coefficient</t>
  </si>
  <si>
    <t>Total €</t>
  </si>
  <si>
    <t>Feuille frais kilométriques</t>
  </si>
  <si>
    <t>Distance multipliée par :</t>
  </si>
  <si>
    <t xml:space="preserve">Distance : </t>
  </si>
  <si>
    <t>Plus indemnité fixe annuelle :</t>
  </si>
  <si>
    <t>Coefficient applicable :</t>
  </si>
  <si>
    <t>Adresse de départ :</t>
  </si>
  <si>
    <t>10 rue Belle-Isle, 33150 Mérignac</t>
  </si>
  <si>
    <t>Adresse départ :</t>
  </si>
  <si>
    <t>km</t>
  </si>
  <si>
    <t>Saisir dans les cases bleues</t>
  </si>
  <si>
    <t>Calcul régularisation en fin d'année</t>
  </si>
  <si>
    <t>Onglet de consultation uniquement - ne pas modifier</t>
  </si>
  <si>
    <t>Calcul régul fin d'année :</t>
  </si>
  <si>
    <t>km réalisés :</t>
  </si>
  <si>
    <t>(si applicable)</t>
  </si>
  <si>
    <t>calcul frais km total :</t>
  </si>
  <si>
    <t>+ indemnité fixe annuelle :</t>
  </si>
  <si>
    <t>total :</t>
  </si>
  <si>
    <t>déjà versé :</t>
  </si>
  <si>
    <t>régul à prévoir :</t>
  </si>
  <si>
    <t>coeff correct :</t>
  </si>
  <si>
    <t>Tranche réelle :</t>
  </si>
  <si>
    <t>Coefficient réel applicable :</t>
  </si>
  <si>
    <t>tranche réelle :</t>
  </si>
  <si>
    <t xml:space="preserve">     (sélectionnez dans la liste déroulante ; NE PAS MODIFIER EN COURS D'ANNEE ; fera l'objet d'une régularisation en fonction des km réels)</t>
  </si>
  <si>
    <t>Nombre réel de kilomètres effectués durant l'année :</t>
  </si>
  <si>
    <t>Calcul frais km totaux réels :</t>
  </si>
  <si>
    <t>Déjà versé :</t>
  </si>
  <si>
    <t>Régularisation à effectuer :</t>
  </si>
  <si>
    <t>Vous souhaitez obtenir le mot de passe de ce document ?</t>
  </si>
  <si>
    <t>Obtenez le code pour déverrouiller et modifier ce document comme vous l'entendez :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</si>
  <si>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</si>
  <si>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</si>
  <si>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</si>
  <si>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</si>
  <si>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</si>
  <si>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TOTAL remboursement de frais à verser :</t>
  </si>
  <si>
    <t>Si vous changez de véhicule en cours d'année, repartez d'un fichier vierge.</t>
  </si>
  <si>
    <t>(somme à verser en plus)</t>
  </si>
  <si>
    <t>https://www.business-plan-excel.fr/produit/mot-de-passe-calcul-frais-km-excel/</t>
  </si>
  <si>
    <t>Votre moto / cyclo :</t>
  </si>
  <si>
    <t>Barème kilométrique motos et cyclos</t>
  </si>
  <si>
    <t>moins de 3001 km</t>
  </si>
  <si>
    <t>de 3001 à 6 000 km</t>
  </si>
  <si>
    <t>plus de 6 000 km</t>
  </si>
  <si>
    <t>100% électrique ?</t>
  </si>
  <si>
    <t>Piaggio MP3</t>
  </si>
  <si>
    <t>cyclomoteur</t>
  </si>
  <si>
    <t>moto 1 ou 2 CV</t>
  </si>
  <si>
    <t>moto 3, 4, 5 CV</t>
  </si>
  <si>
    <t>moto plus de 5 CV</t>
  </si>
  <si>
    <t>Votre estimation de km pour l'année (a priori) :</t>
  </si>
  <si>
    <t>Calcul frais km deux-roues / Paramètres</t>
  </si>
  <si>
    <r>
      <t xml:space="preserve">Barème kilométrique motos et cyclos </t>
    </r>
    <r>
      <rPr>
        <b/>
        <u/>
        <sz val="14"/>
        <color theme="1"/>
        <rFont val="Calibri"/>
        <family val="2"/>
        <scheme val="minor"/>
      </rPr>
      <t>100% électriques</t>
    </r>
  </si>
  <si>
    <r>
      <t xml:space="preserve">Obtenez le </t>
    </r>
    <r>
      <rPr>
        <b/>
        <sz val="12"/>
        <color rgb="FFFF0000"/>
        <rFont val="Calibri"/>
        <family val="2"/>
        <scheme val="minor"/>
      </rPr>
      <t>code</t>
    </r>
    <r>
      <rPr>
        <b/>
        <sz val="12"/>
        <color theme="1"/>
        <rFont val="Calibri"/>
        <family val="2"/>
        <scheme val="minor"/>
      </rPr>
      <t xml:space="preserve"> pour déverrouiller et modifier ce document comme vous l'entendez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</si>
</sst>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"/>
    <numFmt numFmtId="165" formatCode="#,##0.00\ &quot;€&quot;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sz val="10"/>
      <name val="Geneva"/>
    </font>
    <font>
      <b/>
      <i/>
      <sz val="2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1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0" fontId="1" fillId="4" borderId="1" xfId="0" applyFont="1" applyFill="1" applyBorder="1" applyAlignment="1" applyProtection="1">
      <alignment horizontal="left" vertical="center" indent="1"/>
      <protection locked="0"/>
    </xf>
    <xf numFmtId="0" fontId="7" fillId="4" borderId="1" xfId="0" applyFont="1" applyFill="1" applyBorder="1" applyAlignment="1" applyProtection="1">
      <alignment horizontal="left" vertical="center" indent="1"/>
      <protection locked="0"/>
    </xf>
    <xf numFmtId="0" fontId="13" fillId="0" borderId="0" xfId="0" applyFont="1"/>
    <xf numFmtId="0" fontId="7" fillId="0" borderId="0" xfId="0" applyFont="1" applyAlignment="1">
      <alignment vertical="center" wrapText="1"/>
    </xf>
    <xf numFmtId="15" fontId="2" fillId="0" borderId="0" xfId="0" applyNumberFormat="1" applyFont="1" applyAlignment="1">
      <alignment horizontal="center" vertical="center"/>
    </xf>
    <xf numFmtId="14" fontId="0" fillId="0" borderId="0" xfId="0" applyNumberFormat="1"/>
    <xf numFmtId="0" fontId="13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0" fillId="3" borderId="15" xfId="0" applyFill="1" applyBorder="1" applyAlignment="1">
      <alignment vertical="center"/>
    </xf>
    <xf numFmtId="14" fontId="9" fillId="0" borderId="9" xfId="0" applyNumberFormat="1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9" fontId="1" fillId="0" borderId="0" xfId="0" applyNumberFormat="1" applyFont="1" applyAlignment="1">
      <alignment horizontal="left" indent="1"/>
    </xf>
    <xf numFmtId="0" fontId="16" fillId="0" borderId="1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vertical="center"/>
    </xf>
    <xf numFmtId="164" fontId="10" fillId="0" borderId="13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vertical="center"/>
    </xf>
    <xf numFmtId="0" fontId="1" fillId="0" borderId="21" xfId="0" applyFont="1" applyBorder="1" applyAlignment="1">
      <alignment horizontal="right" vertical="center" indent="1"/>
    </xf>
    <xf numFmtId="0" fontId="2" fillId="2" borderId="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indent="1"/>
    </xf>
    <xf numFmtId="49" fontId="9" fillId="4" borderId="15" xfId="0" applyNumberFormat="1" applyFont="1" applyFill="1" applyBorder="1" applyAlignment="1" applyProtection="1">
      <alignment horizontal="left" vertical="center" indent="1"/>
      <protection locked="0"/>
    </xf>
    <xf numFmtId="3" fontId="0" fillId="4" borderId="15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>
      <alignment vertical="center"/>
    </xf>
    <xf numFmtId="49" fontId="7" fillId="0" borderId="0" xfId="0" applyNumberFormat="1" applyFont="1" applyAlignment="1">
      <alignment horizontal="left" vertical="center" indent="1"/>
    </xf>
    <xf numFmtId="165" fontId="10" fillId="5" borderId="8" xfId="0" applyNumberFormat="1" applyFont="1" applyFill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13" xfId="0" applyFont="1" applyBorder="1" applyAlignment="1">
      <alignment horizontal="right" vertical="center"/>
    </xf>
    <xf numFmtId="49" fontId="9" fillId="0" borderId="15" xfId="0" applyNumberFormat="1" applyFont="1" applyBorder="1" applyAlignment="1">
      <alignment horizontal="left" vertical="center" indent="1"/>
    </xf>
    <xf numFmtId="3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2" fontId="0" fillId="0" borderId="10" xfId="0" applyNumberFormat="1" applyBorder="1" applyAlignment="1">
      <alignment vertical="center"/>
    </xf>
    <xf numFmtId="0" fontId="7" fillId="0" borderId="0" xfId="0" applyFont="1"/>
    <xf numFmtId="0" fontId="19" fillId="0" borderId="0" xfId="0" applyFont="1"/>
    <xf numFmtId="0" fontId="7" fillId="0" borderId="0" xfId="0" applyFont="1" applyAlignment="1">
      <alignment horizontal="left" indent="1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0" xfId="0" quotePrefix="1"/>
    <xf numFmtId="0" fontId="20" fillId="0" borderId="0" xfId="0" applyFont="1"/>
    <xf numFmtId="0" fontId="1" fillId="0" borderId="0" xfId="0" quotePrefix="1" applyFont="1" applyAlignment="1">
      <alignment horizontal="left" indent="1"/>
    </xf>
    <xf numFmtId="2" fontId="0" fillId="0" borderId="0" xfId="0" applyNumberFormat="1" applyAlignment="1">
      <alignment horizontal="left"/>
    </xf>
    <xf numFmtId="0" fontId="23" fillId="0" borderId="0" xfId="0" applyFont="1"/>
    <xf numFmtId="0" fontId="11" fillId="0" borderId="0" xfId="0" applyFont="1"/>
    <xf numFmtId="0" fontId="12" fillId="0" borderId="0" xfId="0" applyFont="1"/>
    <xf numFmtId="0" fontId="25" fillId="0" borderId="0" xfId="0" applyFont="1"/>
    <xf numFmtId="0" fontId="26" fillId="0" borderId="0" xfId="1" applyFont="1"/>
    <xf numFmtId="0" fontId="27" fillId="0" borderId="0" xfId="0" applyFont="1"/>
    <xf numFmtId="0" fontId="28" fillId="0" borderId="0" xfId="0" applyFont="1" applyAlignment="1">
      <alignment horizontal="left" vertical="center"/>
    </xf>
    <xf numFmtId="0" fontId="21" fillId="0" borderId="0" xfId="0" applyFont="1"/>
    <xf numFmtId="165" fontId="21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 applyProtection="1">
      <alignment horizontal="left" vertical="center" indent="1"/>
      <protection locked="0"/>
    </xf>
    <xf numFmtId="49" fontId="7" fillId="4" borderId="3" xfId="0" applyNumberFormat="1" applyFont="1" applyFill="1" applyBorder="1" applyAlignment="1" applyProtection="1">
      <alignment horizontal="left" vertical="center" indent="1"/>
      <protection locked="0"/>
    </xf>
    <xf numFmtId="49" fontId="7" fillId="4" borderId="4" xfId="0" applyNumberFormat="1" applyFont="1" applyFill="1" applyBorder="1" applyAlignment="1" applyProtection="1">
      <alignment horizontal="left" vertical="center" inden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24" fillId="0" borderId="0" xfId="1" applyFont="1" applyAlignment="1">
      <alignment horizontal="left"/>
    </xf>
    <xf numFmtId="0" fontId="7" fillId="0" borderId="0" xfId="0" applyFont="1" applyAlignment="1">
      <alignment horizontal="righ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27E1DC-BDB2-43A3-BB9A-B82A58C60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3488B-8278-4DF2-933F-8544725F4898}">
  <sheetPr>
    <pageSetUpPr fitToPage="1"/>
  </sheetPr>
  <dimension ref="A1:M50"/>
  <sheetViews>
    <sheetView showGridLines="0" tabSelected="1" zoomScale="110" zoomScaleNormal="110" workbookViewId="0">
      <selection activeCell="B5" sqref="B5"/>
    </sheetView>
  </sheetViews>
  <sheetFormatPr baseColWidth="10" defaultRowHeight="14.55"/>
  <cols>
    <col min="1" max="1" width="29.75" bestFit="1" customWidth="1"/>
    <col min="2" max="2" width="25.875" customWidth="1"/>
    <col min="3" max="4" width="13.25" customWidth="1"/>
    <col min="5" max="6" width="25.875" customWidth="1"/>
    <col min="11" max="11" width="11.375" customWidth="1"/>
    <col min="12" max="13" width="11.375" hidden="1" customWidth="1"/>
  </cols>
  <sheetData>
    <row r="1" spans="1:12" ht="31.15">
      <c r="A1" s="4" t="s">
        <v>81</v>
      </c>
      <c r="L1" s="2" t="s">
        <v>71</v>
      </c>
    </row>
    <row r="2" spans="1:12" ht="23.2" customHeight="1">
      <c r="A2" s="4"/>
      <c r="L2" t="s">
        <v>72</v>
      </c>
    </row>
    <row r="3" spans="1:12" ht="18">
      <c r="A3" s="12" t="s">
        <v>13</v>
      </c>
      <c r="L3" t="s">
        <v>73</v>
      </c>
    </row>
    <row r="4" spans="1:12" ht="15.1" customHeight="1">
      <c r="A4" s="4"/>
    </row>
    <row r="5" spans="1:12" ht="21.85" customHeight="1">
      <c r="A5" s="5" t="s">
        <v>12</v>
      </c>
      <c r="B5" s="10">
        <v>2023</v>
      </c>
      <c r="I5" s="15"/>
    </row>
    <row r="6" spans="1:12" ht="10.6" customHeight="1">
      <c r="L6" t="s">
        <v>9</v>
      </c>
    </row>
    <row r="7" spans="1:12" s="2" customFormat="1" ht="21.85" customHeight="1">
      <c r="A7" s="5" t="s">
        <v>5</v>
      </c>
      <c r="B7" s="81" t="s">
        <v>6</v>
      </c>
      <c r="C7" s="82"/>
      <c r="D7" s="82"/>
      <c r="E7" s="83"/>
      <c r="L7" t="s">
        <v>10</v>
      </c>
    </row>
    <row r="8" spans="1:12" ht="10.6" customHeight="1">
      <c r="B8" s="27"/>
      <c r="C8" s="27"/>
      <c r="D8" s="27"/>
      <c r="E8" s="27"/>
    </row>
    <row r="9" spans="1:12" ht="21.85" customHeight="1">
      <c r="A9" s="5" t="s">
        <v>69</v>
      </c>
      <c r="B9" s="81" t="s">
        <v>75</v>
      </c>
      <c r="C9" s="82"/>
      <c r="D9" s="82"/>
      <c r="E9" s="83"/>
    </row>
    <row r="10" spans="1:12" ht="10.6" customHeight="1">
      <c r="A10" s="5"/>
      <c r="B10" s="51"/>
      <c r="C10" s="51"/>
      <c r="D10" s="51"/>
      <c r="E10" s="51"/>
    </row>
    <row r="11" spans="1:12" ht="21.85" customHeight="1">
      <c r="A11" s="5" t="s">
        <v>34</v>
      </c>
      <c r="B11" s="81" t="s">
        <v>35</v>
      </c>
      <c r="C11" s="82"/>
      <c r="D11" s="82"/>
      <c r="E11" s="83"/>
    </row>
    <row r="12" spans="1:12" ht="10.6" customHeight="1"/>
    <row r="13" spans="1:12" s="2" customFormat="1" ht="21.85" customHeight="1">
      <c r="A13" s="5" t="s">
        <v>7</v>
      </c>
      <c r="B13" s="10" t="s">
        <v>78</v>
      </c>
      <c r="C13" s="7" t="s">
        <v>8</v>
      </c>
      <c r="D13" s="7"/>
    </row>
    <row r="14" spans="1:12" ht="10.6" customHeight="1"/>
    <row r="15" spans="1:12" s="2" customFormat="1" ht="21.85" customHeight="1">
      <c r="A15" s="5" t="s">
        <v>74</v>
      </c>
      <c r="B15" s="10" t="s">
        <v>9</v>
      </c>
      <c r="C15" s="7" t="s">
        <v>8</v>
      </c>
      <c r="D15" s="7"/>
    </row>
    <row r="16" spans="1:12" ht="10.6" customHeight="1"/>
    <row r="17" spans="1:5" ht="33.1" customHeight="1">
      <c r="A17" s="13" t="s">
        <v>80</v>
      </c>
      <c r="B17" s="11" t="s">
        <v>72</v>
      </c>
      <c r="C17" s="7" t="s">
        <v>53</v>
      </c>
    </row>
    <row r="18" spans="1:5" ht="12.85" customHeight="1">
      <c r="A18" s="5"/>
      <c r="B18" s="9"/>
    </row>
    <row r="19" spans="1:5" ht="20.25" customHeight="1">
      <c r="A19" s="5" t="s">
        <v>33</v>
      </c>
      <c r="B19" s="47">
        <f>IF(B15="non",INDEX($A$22:$E$27,MATCH($B$13,$A$22:$A$27,0),MATCH($B$17,$A$22:$E$22,0)),INDEX($A$31:$E$36,MATCH($B$13,$A$31:$A$36,0),MATCH($B$17,$A$31:$E$31,0)))</f>
        <v>9.8000000000000004E-2</v>
      </c>
    </row>
    <row r="20" spans="1:5" ht="24.1" customHeight="1">
      <c r="A20" s="5"/>
      <c r="B20" s="9"/>
    </row>
    <row r="21" spans="1:5" ht="24.75" customHeight="1">
      <c r="A21" s="84" t="s">
        <v>70</v>
      </c>
      <c r="B21" s="85"/>
      <c r="C21" s="85"/>
      <c r="D21" s="85"/>
      <c r="E21" s="85"/>
    </row>
    <row r="22" spans="1:5" ht="40.5" customHeight="1">
      <c r="A22" s="28" t="s">
        <v>31</v>
      </c>
      <c r="B22" s="29" t="s">
        <v>71</v>
      </c>
      <c r="C22" s="79" t="s">
        <v>72</v>
      </c>
      <c r="D22" s="80"/>
      <c r="E22" s="29" t="s">
        <v>73</v>
      </c>
    </row>
    <row r="23" spans="1:5" ht="40.5" customHeight="1">
      <c r="A23" s="6" t="s">
        <v>11</v>
      </c>
      <c r="B23" s="30" t="s">
        <v>30</v>
      </c>
      <c r="C23" s="31" t="s">
        <v>30</v>
      </c>
      <c r="D23" s="32" t="s">
        <v>32</v>
      </c>
      <c r="E23" s="30" t="s">
        <v>30</v>
      </c>
    </row>
    <row r="24" spans="1:5" ht="22.5" customHeight="1">
      <c r="A24" s="6" t="s">
        <v>76</v>
      </c>
      <c r="B24" s="44">
        <v>0.315</v>
      </c>
      <c r="C24" s="45">
        <v>7.3999999999999996E-2</v>
      </c>
      <c r="D24" s="46">
        <v>483</v>
      </c>
      <c r="E24" s="44">
        <v>0.17100000000000001</v>
      </c>
    </row>
    <row r="25" spans="1:5" ht="22.5" customHeight="1">
      <c r="A25" s="6" t="s">
        <v>77</v>
      </c>
      <c r="B25" s="44">
        <v>0.39500000000000002</v>
      </c>
      <c r="C25" s="45">
        <v>9.9000000000000005E-2</v>
      </c>
      <c r="D25" s="46">
        <v>891</v>
      </c>
      <c r="E25" s="44">
        <v>0.247</v>
      </c>
    </row>
    <row r="26" spans="1:5" ht="22.5" customHeight="1">
      <c r="A26" s="6" t="s">
        <v>78</v>
      </c>
      <c r="B26" s="44">
        <v>0.46800000000000003</v>
      </c>
      <c r="C26" s="45">
        <v>8.2000000000000003E-2</v>
      </c>
      <c r="D26" s="46">
        <v>1158</v>
      </c>
      <c r="E26" s="44">
        <v>0.27500000000000002</v>
      </c>
    </row>
    <row r="27" spans="1:5" ht="22.5" customHeight="1">
      <c r="A27" s="6" t="s">
        <v>79</v>
      </c>
      <c r="B27" s="44">
        <v>0.60599999999999998</v>
      </c>
      <c r="C27" s="45">
        <v>7.9000000000000001E-2</v>
      </c>
      <c r="D27" s="46">
        <v>1583</v>
      </c>
      <c r="E27" s="44">
        <v>0.34300000000000003</v>
      </c>
    </row>
    <row r="30" spans="1:5" ht="24.75" customHeight="1">
      <c r="A30" s="84" t="s">
        <v>82</v>
      </c>
      <c r="B30" s="85"/>
      <c r="C30" s="85"/>
      <c r="D30" s="85"/>
      <c r="E30" s="85"/>
    </row>
    <row r="31" spans="1:5" ht="40.5" customHeight="1">
      <c r="A31" s="28" t="s">
        <v>31</v>
      </c>
      <c r="B31" s="29" t="s">
        <v>71</v>
      </c>
      <c r="C31" s="79" t="s">
        <v>72</v>
      </c>
      <c r="D31" s="80"/>
      <c r="E31" s="29" t="s">
        <v>73</v>
      </c>
    </row>
    <row r="32" spans="1:5" ht="40.5" customHeight="1">
      <c r="A32" s="6" t="s">
        <v>11</v>
      </c>
      <c r="B32" s="30" t="s">
        <v>30</v>
      </c>
      <c r="C32" s="31" t="s">
        <v>30</v>
      </c>
      <c r="D32" s="32" t="s">
        <v>32</v>
      </c>
      <c r="E32" s="30" t="s">
        <v>30</v>
      </c>
    </row>
    <row r="33" spans="1:5" ht="22.5" customHeight="1">
      <c r="A33" s="6" t="s">
        <v>76</v>
      </c>
      <c r="B33" s="76">
        <f>ROUND(B24+20%*B24,3)</f>
        <v>0.378</v>
      </c>
      <c r="C33" s="77">
        <f>ROUND(C24+20%*C24,3)</f>
        <v>8.8999999999999996E-2</v>
      </c>
      <c r="D33" s="78">
        <f>ROUND(D24+20%*D24,0)</f>
        <v>580</v>
      </c>
      <c r="E33" s="76">
        <f>ROUND(E24+20%*E24,3)</f>
        <v>0.20499999999999999</v>
      </c>
    </row>
    <row r="34" spans="1:5" ht="22.5" customHeight="1">
      <c r="A34" s="6" t="s">
        <v>77</v>
      </c>
      <c r="B34" s="76">
        <f t="shared" ref="B34:C36" si="0">ROUND(B25+20%*B25,3)</f>
        <v>0.47399999999999998</v>
      </c>
      <c r="C34" s="77">
        <f t="shared" si="0"/>
        <v>0.11899999999999999</v>
      </c>
      <c r="D34" s="78">
        <f t="shared" ref="D34:D36" si="1">ROUND(D25+20%*D25,0)</f>
        <v>1069</v>
      </c>
      <c r="E34" s="76">
        <f t="shared" ref="E34:E36" si="2">ROUND(E25+20%*E25,3)</f>
        <v>0.29599999999999999</v>
      </c>
    </row>
    <row r="35" spans="1:5" ht="22.5" customHeight="1">
      <c r="A35" s="6" t="s">
        <v>78</v>
      </c>
      <c r="B35" s="76">
        <f t="shared" si="0"/>
        <v>0.56200000000000006</v>
      </c>
      <c r="C35" s="77">
        <f t="shared" si="0"/>
        <v>9.8000000000000004E-2</v>
      </c>
      <c r="D35" s="78">
        <f t="shared" si="1"/>
        <v>1390</v>
      </c>
      <c r="E35" s="76">
        <f t="shared" si="2"/>
        <v>0.33</v>
      </c>
    </row>
    <row r="36" spans="1:5" ht="22.5" customHeight="1">
      <c r="A36" s="6" t="s">
        <v>79</v>
      </c>
      <c r="B36" s="76">
        <f t="shared" si="0"/>
        <v>0.72699999999999998</v>
      </c>
      <c r="C36" s="77">
        <f t="shared" si="0"/>
        <v>9.5000000000000001E-2</v>
      </c>
      <c r="D36" s="78">
        <f t="shared" si="1"/>
        <v>1900</v>
      </c>
      <c r="E36" s="76">
        <f t="shared" si="2"/>
        <v>0.41199999999999998</v>
      </c>
    </row>
    <row r="38" spans="1:5">
      <c r="A38" s="73" t="s">
        <v>66</v>
      </c>
    </row>
    <row r="39" spans="1:5" hidden="1">
      <c r="A39" s="43" t="s">
        <v>41</v>
      </c>
      <c r="C39" s="62"/>
    </row>
    <row r="40" spans="1:5" hidden="1">
      <c r="B40" t="s">
        <v>42</v>
      </c>
      <c r="C40" s="25">
        <f>'Calcul régularisation fin année'!E13</f>
        <v>24</v>
      </c>
    </row>
    <row r="41" spans="1:5" hidden="1">
      <c r="B41" t="s">
        <v>52</v>
      </c>
      <c r="C41" s="25" t="str">
        <f>IF(C40&lt;3001,"moins de 3001 km",IF(C40&gt;6000,"plus de 6 000 km","de 3001 à 6 000 km"))</f>
        <v>moins de 3001 km</v>
      </c>
    </row>
    <row r="42" spans="1:5" hidden="1">
      <c r="B42" t="s">
        <v>49</v>
      </c>
      <c r="C42" s="25">
        <f>IF(B15="non",INDEX($A$22:$E$27,MATCH($B$13,$A$22:$A$27,0),MATCH($C$41,$A$22:$E$22,0)),INDEX($A$31:$E$36,MATCH($B$13,$A$31:$A$36,0),MATCH($C$41,$A$31:$E$31,0)))</f>
        <v>0.56200000000000006</v>
      </c>
    </row>
    <row r="43" spans="1:5" hidden="1">
      <c r="B43" t="s">
        <v>44</v>
      </c>
      <c r="C43" s="66">
        <f>C40*C42</f>
        <v>13.488000000000001</v>
      </c>
    </row>
    <row r="44" spans="1:5" hidden="1">
      <c r="B44" s="63" t="s">
        <v>45</v>
      </c>
      <c r="C44" s="25">
        <f>IF(C41="de 3001 à 6 000 km",IF(B15="non",INDEX($A$22:$E$27,MATCH($B$13,$A$22:$A$27,0),4),INDEX($A$31:$E$36,MATCH($B$13,$A$31:$A$36,0),4)),0)</f>
        <v>0</v>
      </c>
      <c r="D44" s="64" t="s">
        <v>43</v>
      </c>
    </row>
    <row r="45" spans="1:5" hidden="1">
      <c r="B45" t="s">
        <v>46</v>
      </c>
      <c r="C45" s="66">
        <f>C43+C44</f>
        <v>13.488000000000001</v>
      </c>
    </row>
    <row r="46" spans="1:5" hidden="1">
      <c r="B46" t="s">
        <v>47</v>
      </c>
      <c r="C46" s="66">
        <f>Janvier!G42+Février!G42+Mars!G42+Avril!G42+Mai!G42+Juin!G42+Juillet!G42+Aout!G42+Septembre!G42+Octobre!G42+Novembre!G42+Décembre!G42</f>
        <v>2.3520000000000003</v>
      </c>
    </row>
    <row r="47" spans="1:5" hidden="1">
      <c r="B47" t="s">
        <v>48</v>
      </c>
      <c r="C47" s="66">
        <f>C45-C46</f>
        <v>11.136000000000001</v>
      </c>
    </row>
    <row r="49" spans="1:8" ht="15.95">
      <c r="A49" s="59" t="s">
        <v>83</v>
      </c>
    </row>
    <row r="50" spans="1:8" ht="15.95">
      <c r="A50" s="87" t="s">
        <v>60</v>
      </c>
      <c r="B50" s="86" t="s">
        <v>68</v>
      </c>
      <c r="C50" s="86"/>
      <c r="D50" s="86"/>
      <c r="E50" s="86"/>
      <c r="F50" s="86"/>
      <c r="G50" s="86"/>
      <c r="H50" s="86"/>
    </row>
  </sheetData>
  <sheetProtection algorithmName="SHA-512" hashValue="ER5vVGrXOFoH4Fbrif4LCFMaU5689ynz8qCVKH1Uy+CjsWrPFsM7k+rPk2A631KRw+NmdPyV0MSmxTka0zdj1w==" saltValue="IQ7WN2n9ws5Pz2WgRrCBbg==" spinCount="100000" sheet="1" objects="1" scenarios="1"/>
  <mergeCells count="8">
    <mergeCell ref="B50:H50"/>
    <mergeCell ref="C31:D31"/>
    <mergeCell ref="B11:E11"/>
    <mergeCell ref="A21:E21"/>
    <mergeCell ref="B7:E7"/>
    <mergeCell ref="B9:E9"/>
    <mergeCell ref="A30:E30"/>
    <mergeCell ref="C22:D22"/>
  </mergeCells>
  <dataValidations count="6">
    <dataValidation type="whole" allowBlank="1" showInputMessage="1" showErrorMessage="1" sqref="B5" xr:uid="{62A495D7-F1CF-4AEC-8B31-14B6B6405E74}">
      <formula1>2000</formula1>
      <formula2>2100</formula2>
    </dataValidation>
    <dataValidation type="decimal" allowBlank="1" showInputMessage="1" showErrorMessage="1" sqref="B24:C27 E24:E27" xr:uid="{41A64D36-0AF3-4855-A525-3BF7B6B6E9FF}">
      <formula1>0</formula1>
      <formula2>10</formula2>
    </dataValidation>
    <dataValidation type="whole" allowBlank="1" showInputMessage="1" showErrorMessage="1" sqref="D24:D27" xr:uid="{EA996496-ACB2-40C9-8ECF-0F89CA8B709A}">
      <formula1>0</formula1>
      <formula2>100000000</formula2>
    </dataValidation>
    <dataValidation type="list" allowBlank="1" showInputMessage="1" showErrorMessage="1" sqref="B17" xr:uid="{AD5F0485-2F7C-49C4-8370-D654C49D99C9}">
      <formula1>$L$1:$L$3</formula1>
    </dataValidation>
    <dataValidation type="list" allowBlank="1" showInputMessage="1" showErrorMessage="1" sqref="B15" xr:uid="{FDBE0A63-53D2-491F-8C57-688757C7EBCC}">
      <formula1>$L$6:$L$7</formula1>
    </dataValidation>
    <dataValidation type="list" allowBlank="1" showInputMessage="1" showErrorMessage="1" sqref="B13" xr:uid="{B8A83A05-35D6-452B-BAB2-2C1EC92712A2}">
      <formula1>$A$24:$A$27</formula1>
    </dataValidation>
  </dataValidations>
  <hyperlinks>
    <hyperlink ref="B50" r:id="rId1" xr:uid="{917D3ACC-3BC4-4259-8FB2-424CABEFE3B2}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8ACC-CDD2-4FC3-98B2-357E60817AE8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"Septembre "&amp;Paramètres!B5</f>
        <v>Septembre 2023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+DATE(Paramètres!$B$5,9,1)</f>
        <v>45170</v>
      </c>
      <c r="B11" s="23" t="str">
        <f t="shared" ref="B11:B40" si="0">VLOOKUP(WEEKDAY(A11),$K$3:$L$9,2,0)</f>
        <v>vendredi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45171</v>
      </c>
      <c r="B12" s="23" t="str">
        <f t="shared" si="0"/>
        <v>samedi</v>
      </c>
      <c r="C12" s="48"/>
      <c r="D12" s="48"/>
      <c r="E12" s="49"/>
      <c r="F12" s="21">
        <f>Paramètres!$B$19</f>
        <v>9.8000000000000004E-2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45172</v>
      </c>
      <c r="B13" s="23" t="str">
        <f t="shared" si="0"/>
        <v>dimanche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45173</v>
      </c>
      <c r="B14" s="23" t="str">
        <f t="shared" si="0"/>
        <v>lundi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45174</v>
      </c>
      <c r="B15" s="23" t="str">
        <f t="shared" si="0"/>
        <v>mardi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45175</v>
      </c>
      <c r="B16" s="23" t="str">
        <f t="shared" si="0"/>
        <v>mercredi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45176</v>
      </c>
      <c r="B17" s="23" t="str">
        <f t="shared" si="0"/>
        <v>jeudi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45177</v>
      </c>
      <c r="B18" s="23" t="str">
        <f t="shared" si="0"/>
        <v>vendredi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45178</v>
      </c>
      <c r="B19" s="23" t="str">
        <f t="shared" si="0"/>
        <v>samedi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45179</v>
      </c>
      <c r="B20" s="23" t="str">
        <f t="shared" si="0"/>
        <v>dimanche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45180</v>
      </c>
      <c r="B21" s="23" t="str">
        <f t="shared" si="0"/>
        <v>lundi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45181</v>
      </c>
      <c r="B22" s="23" t="str">
        <f t="shared" si="0"/>
        <v>mardi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45182</v>
      </c>
      <c r="B23" s="23" t="str">
        <f t="shared" si="0"/>
        <v>mercredi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45183</v>
      </c>
      <c r="B24" s="23" t="str">
        <f t="shared" si="0"/>
        <v>jeudi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45184</v>
      </c>
      <c r="B25" s="23" t="str">
        <f t="shared" si="0"/>
        <v>vendredi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45185</v>
      </c>
      <c r="B26" s="23" t="str">
        <f t="shared" si="0"/>
        <v>samedi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45186</v>
      </c>
      <c r="B27" s="23" t="str">
        <f t="shared" si="0"/>
        <v>dimanche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45187</v>
      </c>
      <c r="B28" s="23" t="str">
        <f t="shared" si="0"/>
        <v>lundi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45188</v>
      </c>
      <c r="B29" s="23" t="str">
        <f t="shared" si="0"/>
        <v>mardi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45189</v>
      </c>
      <c r="B30" s="23" t="str">
        <f t="shared" si="0"/>
        <v>mercredi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45190</v>
      </c>
      <c r="B31" s="23" t="str">
        <f t="shared" si="0"/>
        <v>jeudi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45191</v>
      </c>
      <c r="B32" s="23" t="str">
        <f t="shared" si="0"/>
        <v>vendredi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45192</v>
      </c>
      <c r="B33" s="23" t="str">
        <f t="shared" si="0"/>
        <v>samedi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45193</v>
      </c>
      <c r="B34" s="23" t="str">
        <f t="shared" si="0"/>
        <v>dimanche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45194</v>
      </c>
      <c r="B35" s="23" t="str">
        <f t="shared" si="0"/>
        <v>lundi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45195</v>
      </c>
      <c r="B36" s="23" t="str">
        <f t="shared" si="0"/>
        <v>mardi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45196</v>
      </c>
      <c r="B37" s="23" t="str">
        <f t="shared" si="0"/>
        <v>mercredi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45197</v>
      </c>
      <c r="B38" s="23" t="str">
        <f t="shared" si="0"/>
        <v>jeudi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45198</v>
      </c>
      <c r="B39" s="23" t="str">
        <f t="shared" si="0"/>
        <v>vendredi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45199</v>
      </c>
      <c r="B40" s="23" t="str">
        <f t="shared" si="0"/>
        <v>samedi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JHvi7c8dGjL+AYKCcMpHlmDNujKcgCoXo0tll+2jAkD12H4BLyBbMHwkwNL5Z/saR5+3kBxXPLXwrxky3n+Rsg==" saltValue="3WKpJ5YNYhn9Kttc7ja+dw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B85A-EBDA-4759-9763-0DA3504A4985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"Octobre "&amp;Paramètres!B5</f>
        <v>Octobre 2023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+DATE(Paramètres!$B$5,10,1)</f>
        <v>45200</v>
      </c>
      <c r="B11" s="23" t="str">
        <f t="shared" ref="B11:B41" si="0">VLOOKUP(WEEKDAY(A11),$K$3:$L$9,2,0)</f>
        <v>dimanche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45201</v>
      </c>
      <c r="B12" s="23" t="str">
        <f t="shared" si="0"/>
        <v>lundi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45202</v>
      </c>
      <c r="B13" s="23" t="str">
        <f t="shared" si="0"/>
        <v>mardi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45203</v>
      </c>
      <c r="B14" s="23" t="str">
        <f t="shared" si="0"/>
        <v>mercredi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45204</v>
      </c>
      <c r="B15" s="23" t="str">
        <f t="shared" si="0"/>
        <v>jeudi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45205</v>
      </c>
      <c r="B16" s="23" t="str">
        <f t="shared" si="0"/>
        <v>vendredi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45206</v>
      </c>
      <c r="B17" s="23" t="str">
        <f t="shared" si="0"/>
        <v>samedi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45207</v>
      </c>
      <c r="B18" s="23" t="str">
        <f t="shared" si="0"/>
        <v>dimanche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45208</v>
      </c>
      <c r="B19" s="23" t="str">
        <f t="shared" si="0"/>
        <v>lundi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45209</v>
      </c>
      <c r="B20" s="23" t="str">
        <f t="shared" si="0"/>
        <v>mardi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45210</v>
      </c>
      <c r="B21" s="23" t="str">
        <f t="shared" si="0"/>
        <v>mercredi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45211</v>
      </c>
      <c r="B22" s="23" t="str">
        <f t="shared" si="0"/>
        <v>jeudi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45212</v>
      </c>
      <c r="B23" s="23" t="str">
        <f t="shared" si="0"/>
        <v>vendredi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45213</v>
      </c>
      <c r="B24" s="23" t="str">
        <f t="shared" si="0"/>
        <v>samedi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45214</v>
      </c>
      <c r="B25" s="23" t="str">
        <f t="shared" si="0"/>
        <v>dimanche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45215</v>
      </c>
      <c r="B26" s="23" t="str">
        <f t="shared" si="0"/>
        <v>lundi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45216</v>
      </c>
      <c r="B27" s="23" t="str">
        <f t="shared" si="0"/>
        <v>mardi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45217</v>
      </c>
      <c r="B28" s="23" t="str">
        <f t="shared" si="0"/>
        <v>mercredi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45218</v>
      </c>
      <c r="B29" s="23" t="str">
        <f t="shared" si="0"/>
        <v>jeudi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45219</v>
      </c>
      <c r="B30" s="23" t="str">
        <f t="shared" si="0"/>
        <v>vendredi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45220</v>
      </c>
      <c r="B31" s="23" t="str">
        <f t="shared" si="0"/>
        <v>samedi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45221</v>
      </c>
      <c r="B32" s="23" t="str">
        <f t="shared" si="0"/>
        <v>dimanche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45222</v>
      </c>
      <c r="B33" s="23" t="str">
        <f t="shared" si="0"/>
        <v>lundi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45223</v>
      </c>
      <c r="B34" s="23" t="str">
        <f t="shared" si="0"/>
        <v>mardi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45224</v>
      </c>
      <c r="B35" s="23" t="str">
        <f t="shared" si="0"/>
        <v>mercredi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45225</v>
      </c>
      <c r="B36" s="23" t="str">
        <f t="shared" si="0"/>
        <v>jeudi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45226</v>
      </c>
      <c r="B37" s="23" t="str">
        <f t="shared" si="0"/>
        <v>vendredi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45227</v>
      </c>
      <c r="B38" s="23" t="str">
        <f t="shared" si="0"/>
        <v>samedi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45228</v>
      </c>
      <c r="B39" s="23" t="str">
        <f t="shared" si="0"/>
        <v>dimanche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45229</v>
      </c>
      <c r="B40" s="23" t="str">
        <f t="shared" si="0"/>
        <v>lundi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45230</v>
      </c>
      <c r="B41" s="23" t="str">
        <f t="shared" si="0"/>
        <v>mardi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1iMKYYI1xjpEnIZ+Vp1L0yJSA4O4d7cOCAN+1hHKI6eIJ34A1+H4KofMLvGSPnm2xDocFFTWHAJMuHCQBkny4Q==" saltValue="ePeFCCdpKR8b6gt9VRUus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DEC2B-2A8B-482B-B0BA-96679F842FAE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"Novembre "&amp;Paramètres!B5</f>
        <v>Novembre 2023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+DATE(Paramètres!$B$5,11,1)</f>
        <v>45231</v>
      </c>
      <c r="B11" s="23" t="str">
        <f t="shared" ref="B11:B40" si="0">VLOOKUP(WEEKDAY(A11),$K$3:$L$9,2,0)</f>
        <v>mercredi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45232</v>
      </c>
      <c r="B12" s="23" t="str">
        <f t="shared" si="0"/>
        <v>jeudi</v>
      </c>
      <c r="C12" s="48"/>
      <c r="D12" s="48"/>
      <c r="E12" s="49"/>
      <c r="F12" s="21">
        <f>Paramètres!$B$19</f>
        <v>9.8000000000000004E-2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45233</v>
      </c>
      <c r="B13" s="23" t="str">
        <f t="shared" si="0"/>
        <v>vendredi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45234</v>
      </c>
      <c r="B14" s="23" t="str">
        <f t="shared" si="0"/>
        <v>samedi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45235</v>
      </c>
      <c r="B15" s="23" t="str">
        <f t="shared" si="0"/>
        <v>dimanche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45236</v>
      </c>
      <c r="B16" s="23" t="str">
        <f t="shared" si="0"/>
        <v>lundi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45237</v>
      </c>
      <c r="B17" s="23" t="str">
        <f t="shared" si="0"/>
        <v>mardi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45238</v>
      </c>
      <c r="B18" s="23" t="str">
        <f t="shared" si="0"/>
        <v>mercredi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45239</v>
      </c>
      <c r="B19" s="23" t="str">
        <f t="shared" si="0"/>
        <v>jeudi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45240</v>
      </c>
      <c r="B20" s="23" t="str">
        <f t="shared" si="0"/>
        <v>vendredi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45241</v>
      </c>
      <c r="B21" s="23" t="str">
        <f t="shared" si="0"/>
        <v>samedi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45242</v>
      </c>
      <c r="B22" s="23" t="str">
        <f t="shared" si="0"/>
        <v>dimanche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45243</v>
      </c>
      <c r="B23" s="23" t="str">
        <f t="shared" si="0"/>
        <v>lundi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45244</v>
      </c>
      <c r="B24" s="23" t="str">
        <f t="shared" si="0"/>
        <v>mardi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45245</v>
      </c>
      <c r="B25" s="23" t="str">
        <f t="shared" si="0"/>
        <v>mercredi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45246</v>
      </c>
      <c r="B26" s="23" t="str">
        <f t="shared" si="0"/>
        <v>jeudi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45247</v>
      </c>
      <c r="B27" s="23" t="str">
        <f t="shared" si="0"/>
        <v>vendredi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45248</v>
      </c>
      <c r="B28" s="23" t="str">
        <f t="shared" si="0"/>
        <v>samedi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45249</v>
      </c>
      <c r="B29" s="23" t="str">
        <f t="shared" si="0"/>
        <v>dimanche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45250</v>
      </c>
      <c r="B30" s="23" t="str">
        <f t="shared" si="0"/>
        <v>lundi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45251</v>
      </c>
      <c r="B31" s="23" t="str">
        <f t="shared" si="0"/>
        <v>mardi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45252</v>
      </c>
      <c r="B32" s="23" t="str">
        <f t="shared" si="0"/>
        <v>mercredi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45253</v>
      </c>
      <c r="B33" s="23" t="str">
        <f t="shared" si="0"/>
        <v>jeudi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45254</v>
      </c>
      <c r="B34" s="23" t="str">
        <f t="shared" si="0"/>
        <v>vendredi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45255</v>
      </c>
      <c r="B35" s="23" t="str">
        <f t="shared" si="0"/>
        <v>samedi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45256</v>
      </c>
      <c r="B36" s="23" t="str">
        <f t="shared" si="0"/>
        <v>dimanche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45257</v>
      </c>
      <c r="B37" s="23" t="str">
        <f t="shared" si="0"/>
        <v>lundi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45258</v>
      </c>
      <c r="B38" s="23" t="str">
        <f t="shared" si="0"/>
        <v>mardi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45259</v>
      </c>
      <c r="B39" s="23" t="str">
        <f t="shared" si="0"/>
        <v>mercredi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45260</v>
      </c>
      <c r="B40" s="23" t="str">
        <f t="shared" si="0"/>
        <v>jeudi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AojeqVIwEfr9i+WtPA0w46frd52tyyrB9mfMUWCzGYOHX4M+OkCffRoJ4E8kOaoBswz/bYPa16lj2hsnGC3myQ==" saltValue="JgMuEacNu/TraQj96ZGIDg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905A-6E7C-4DA8-ADD2-23234C4BEB58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"Décembre "&amp;Paramètres!B5</f>
        <v>Décembre 2023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+DATE(Paramètres!$B$5,12,1)</f>
        <v>45261</v>
      </c>
      <c r="B11" s="23" t="str">
        <f t="shared" ref="B11:B41" si="0">VLOOKUP(WEEKDAY(A11),$K$3:$L$9,2,0)</f>
        <v>vendredi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45262</v>
      </c>
      <c r="B12" s="23" t="str">
        <f t="shared" si="0"/>
        <v>samedi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45263</v>
      </c>
      <c r="B13" s="23" t="str">
        <f t="shared" si="0"/>
        <v>dimanche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45264</v>
      </c>
      <c r="B14" s="23" t="str">
        <f t="shared" si="0"/>
        <v>lundi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45265</v>
      </c>
      <c r="B15" s="23" t="str">
        <f t="shared" si="0"/>
        <v>mardi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45266</v>
      </c>
      <c r="B16" s="23" t="str">
        <f t="shared" si="0"/>
        <v>mercredi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45267</v>
      </c>
      <c r="B17" s="23" t="str">
        <f t="shared" si="0"/>
        <v>jeudi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45268</v>
      </c>
      <c r="B18" s="23" t="str">
        <f t="shared" si="0"/>
        <v>vendredi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45269</v>
      </c>
      <c r="B19" s="23" t="str">
        <f t="shared" si="0"/>
        <v>samedi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45270</v>
      </c>
      <c r="B20" s="23" t="str">
        <f t="shared" si="0"/>
        <v>dimanche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45271</v>
      </c>
      <c r="B21" s="23" t="str">
        <f t="shared" si="0"/>
        <v>lundi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45272</v>
      </c>
      <c r="B22" s="23" t="str">
        <f t="shared" si="0"/>
        <v>mardi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45273</v>
      </c>
      <c r="B23" s="23" t="str">
        <f t="shared" si="0"/>
        <v>mercredi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45274</v>
      </c>
      <c r="B24" s="23" t="str">
        <f t="shared" si="0"/>
        <v>jeudi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45275</v>
      </c>
      <c r="B25" s="23" t="str">
        <f t="shared" si="0"/>
        <v>vendredi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45276</v>
      </c>
      <c r="B26" s="23" t="str">
        <f t="shared" si="0"/>
        <v>samedi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45277</v>
      </c>
      <c r="B27" s="23" t="str">
        <f t="shared" si="0"/>
        <v>dimanche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45278</v>
      </c>
      <c r="B28" s="23" t="str">
        <f t="shared" si="0"/>
        <v>lundi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45279</v>
      </c>
      <c r="B29" s="23" t="str">
        <f t="shared" si="0"/>
        <v>mardi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45280</v>
      </c>
      <c r="B30" s="23" t="str">
        <f t="shared" si="0"/>
        <v>mercredi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45281</v>
      </c>
      <c r="B31" s="23" t="str">
        <f t="shared" si="0"/>
        <v>jeudi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45282</v>
      </c>
      <c r="B32" s="23" t="str">
        <f t="shared" si="0"/>
        <v>vendredi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45283</v>
      </c>
      <c r="B33" s="23" t="str">
        <f t="shared" si="0"/>
        <v>samedi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45284</v>
      </c>
      <c r="B34" s="23" t="str">
        <f t="shared" si="0"/>
        <v>dimanche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45285</v>
      </c>
      <c r="B35" s="23" t="str">
        <f t="shared" si="0"/>
        <v>lundi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45286</v>
      </c>
      <c r="B36" s="23" t="str">
        <f t="shared" si="0"/>
        <v>mardi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45287</v>
      </c>
      <c r="B37" s="23" t="str">
        <f t="shared" si="0"/>
        <v>mercredi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45288</v>
      </c>
      <c r="B38" s="23" t="str">
        <f t="shared" si="0"/>
        <v>jeudi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45289</v>
      </c>
      <c r="B39" s="23" t="str">
        <f t="shared" si="0"/>
        <v>vendredi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45290</v>
      </c>
      <c r="B40" s="23" t="str">
        <f t="shared" si="0"/>
        <v>samedi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45291</v>
      </c>
      <c r="B41" s="23" t="str">
        <f t="shared" si="0"/>
        <v>dimanche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PjjaBWb1pSXA9wsBPsZq9vnO+2XWJdATo+cPpieJzsNxysANOikTJmkrb3/yThZiG6EcoHRLcKsEx8TvI1TF7Q==" saltValue="3Ttf6zaD3EZ3njL1hIC7qw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3AFB-B4FF-440A-BB68-F0C5FC0F884E}">
  <dimension ref="A1:F21"/>
  <sheetViews>
    <sheetView showGridLines="0" zoomScale="110" zoomScaleNormal="110" workbookViewId="0">
      <selection activeCell="E15" sqref="E15"/>
    </sheetView>
  </sheetViews>
  <sheetFormatPr baseColWidth="10" defaultRowHeight="14.55"/>
  <cols>
    <col min="1" max="1" width="23.25" bestFit="1" customWidth="1"/>
  </cols>
  <sheetData>
    <row r="1" spans="1:5" ht="31.15">
      <c r="A1" s="4" t="s">
        <v>39</v>
      </c>
    </row>
    <row r="4" spans="1:5" ht="15.95">
      <c r="A4" s="60"/>
    </row>
    <row r="6" spans="1:5" ht="18">
      <c r="A6" s="12" t="s">
        <v>40</v>
      </c>
    </row>
    <row r="13" spans="1:5" ht="15.95">
      <c r="A13" s="61" t="s">
        <v>54</v>
      </c>
      <c r="E13" s="25">
        <f>Janvier!E42+Février!E42+Mars!E42+Avril!E42+Mai!E42+Juin!E42+Juillet!E42+Aout!E42+Septembre!E42+Octobre!E42+Novembre!E42+Décembre!E42</f>
        <v>24</v>
      </c>
    </row>
    <row r="14" spans="1:5">
      <c r="A14" s="8" t="s">
        <v>50</v>
      </c>
      <c r="E14" s="25" t="str">
        <f>Paramètres!C41</f>
        <v>moins de 3001 km</v>
      </c>
    </row>
    <row r="15" spans="1:5">
      <c r="A15" s="8" t="s">
        <v>51</v>
      </c>
      <c r="E15" s="25">
        <f>Paramètres!C42</f>
        <v>0.56200000000000006</v>
      </c>
    </row>
    <row r="16" spans="1:5">
      <c r="A16" s="8" t="s">
        <v>55</v>
      </c>
      <c r="E16" s="66">
        <f>Paramètres!C43</f>
        <v>13.488000000000001</v>
      </c>
    </row>
    <row r="17" spans="1:6">
      <c r="A17" s="65" t="s">
        <v>45</v>
      </c>
      <c r="E17" s="25">
        <f>Paramètres!C44</f>
        <v>0</v>
      </c>
    </row>
    <row r="18" spans="1:6">
      <c r="A18" s="8" t="s">
        <v>65</v>
      </c>
      <c r="E18" s="66">
        <f>Paramètres!C45</f>
        <v>13.488000000000001</v>
      </c>
    </row>
    <row r="19" spans="1:6">
      <c r="A19" s="8" t="s">
        <v>56</v>
      </c>
      <c r="E19" s="66">
        <f>Paramètres!C46</f>
        <v>2.3520000000000003</v>
      </c>
    </row>
    <row r="20" spans="1:6">
      <c r="A20" s="8" t="s">
        <v>57</v>
      </c>
      <c r="E20" s="75">
        <f>Paramètres!C47</f>
        <v>11.136000000000001</v>
      </c>
      <c r="F20" s="74" t="s">
        <v>67</v>
      </c>
    </row>
    <row r="21" spans="1:6" ht="15.95">
      <c r="A21" s="61"/>
    </row>
  </sheetData>
  <sheetProtection algorithmName="SHA-512" hashValue="7pRjJJAU1xsEjOWTlEyFK2+5B6fNT29owlkrqBuD4gLEr71l4iC/uNVuARjkmcHOXN1yynFPtioZx2nSLpZpew==" saltValue="YmQGEy6JR6AKbH4hU0ZJ9g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6D7B5-7E31-4C1D-B685-1098CEA10F18}">
  <dimension ref="A8:I19"/>
  <sheetViews>
    <sheetView showGridLines="0" zoomScale="110" zoomScaleNormal="110" workbookViewId="0">
      <selection activeCell="B10" sqref="B10:I11"/>
    </sheetView>
  </sheetViews>
  <sheetFormatPr baseColWidth="10" defaultRowHeight="14.55"/>
  <cols>
    <col min="9" max="9" width="40.25" customWidth="1"/>
  </cols>
  <sheetData>
    <row r="8" spans="1:9" ht="18">
      <c r="A8" s="67" t="s">
        <v>58</v>
      </c>
    </row>
    <row r="9" spans="1:9" ht="18">
      <c r="A9" s="68"/>
    </row>
    <row r="10" spans="1:9" ht="15.95">
      <c r="B10" s="17" t="s">
        <v>59</v>
      </c>
    </row>
    <row r="11" spans="1:9" ht="15.95">
      <c r="B11" s="59" t="s">
        <v>60</v>
      </c>
      <c r="C11" s="86" t="s">
        <v>68</v>
      </c>
      <c r="D11" s="86"/>
      <c r="E11" s="86"/>
      <c r="F11" s="86"/>
      <c r="G11" s="86"/>
      <c r="H11" s="86"/>
      <c r="I11" s="86"/>
    </row>
    <row r="12" spans="1:9" ht="6.1" customHeight="1"/>
    <row r="13" spans="1:9" ht="18">
      <c r="A13" s="68"/>
      <c r="F13" s="69" t="s">
        <v>61</v>
      </c>
    </row>
    <row r="14" spans="1:9" ht="18">
      <c r="A14" s="68"/>
    </row>
    <row r="17" spans="1:1">
      <c r="A17" s="70" t="s">
        <v>62</v>
      </c>
    </row>
    <row r="18" spans="1:1">
      <c r="A18" s="71" t="s">
        <v>63</v>
      </c>
    </row>
    <row r="19" spans="1:1">
      <c r="A19" s="72" t="s">
        <v>64</v>
      </c>
    </row>
  </sheetData>
  <sheetProtection algorithmName="SHA-512" hashValue="8lhfNzwX44pYPTclffnQulEKfOpNDn1pmFUyXgQQqWn+AvMXxCJWFw+g2UbnPbtGGM2AyfuTopsCIISSztwBJQ==" saltValue="jnfp7gkHjJLbqcI/GjcPFg==" spinCount="100000" sheet="1" objects="1" scenarios="1"/>
  <mergeCells count="1">
    <mergeCell ref="C11:I11"/>
  </mergeCells>
  <hyperlinks>
    <hyperlink ref="C11" r:id="rId1" xr:uid="{E9CD64CC-3790-4BD7-AB96-5A5C603A616C}"/>
    <hyperlink ref="A18" r:id="rId2" xr:uid="{E05636CD-A8A7-48DC-95E7-85E09AC01162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DB8DA-C43C-493F-866C-E9C929680698}">
  <sheetPr>
    <pageSetUpPr fitToPage="1"/>
  </sheetPr>
  <dimension ref="A1:L45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"Janvier "&amp;Paramètres!B5</f>
        <v>Janvier 2023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+DATE(Paramètres!$B$5,1,1)</f>
        <v>44927</v>
      </c>
      <c r="B11" s="23" t="str">
        <f t="shared" ref="B11:B41" si="0">VLOOKUP(WEEKDAY(A11),$K$3:$L$9,2,0)</f>
        <v>dimanche</v>
      </c>
      <c r="C11" s="48" t="s">
        <v>25</v>
      </c>
      <c r="D11" s="48" t="s">
        <v>26</v>
      </c>
      <c r="E11" s="49">
        <v>24</v>
      </c>
      <c r="F11" s="21">
        <f>Paramètres!$B$19</f>
        <v>9.8000000000000004E-2</v>
      </c>
      <c r="G11" s="50">
        <f>+E11*F11</f>
        <v>2.3520000000000003</v>
      </c>
    </row>
    <row r="12" spans="1:12" ht="16.45" customHeight="1">
      <c r="A12" s="22">
        <f>+A11+1</f>
        <v>44928</v>
      </c>
      <c r="B12" s="23" t="str">
        <f t="shared" si="0"/>
        <v>lundi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44929</v>
      </c>
      <c r="B13" s="23" t="str">
        <f t="shared" si="0"/>
        <v>mardi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44930</v>
      </c>
      <c r="B14" s="23" t="str">
        <f t="shared" si="0"/>
        <v>mercredi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44931</v>
      </c>
      <c r="B15" s="23" t="str">
        <f t="shared" si="0"/>
        <v>jeudi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44932</v>
      </c>
      <c r="B16" s="23" t="str">
        <f t="shared" si="0"/>
        <v>vendredi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44933</v>
      </c>
      <c r="B17" s="23" t="str">
        <f t="shared" si="0"/>
        <v>samedi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44934</v>
      </c>
      <c r="B18" s="23" t="str">
        <f t="shared" si="0"/>
        <v>dimanche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44935</v>
      </c>
      <c r="B19" s="23" t="str">
        <f t="shared" si="0"/>
        <v>lundi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44936</v>
      </c>
      <c r="B20" s="23" t="str">
        <f t="shared" si="0"/>
        <v>mardi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44937</v>
      </c>
      <c r="B21" s="23" t="str">
        <f t="shared" si="0"/>
        <v>mercredi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44938</v>
      </c>
      <c r="B22" s="23" t="str">
        <f t="shared" si="0"/>
        <v>jeudi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44939</v>
      </c>
      <c r="B23" s="23" t="str">
        <f t="shared" si="0"/>
        <v>vendredi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44940</v>
      </c>
      <c r="B24" s="23" t="str">
        <f t="shared" si="0"/>
        <v>samedi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44941</v>
      </c>
      <c r="B25" s="23" t="str">
        <f t="shared" si="0"/>
        <v>dimanche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44942</v>
      </c>
      <c r="B26" s="23" t="str">
        <f t="shared" si="0"/>
        <v>lundi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44943</v>
      </c>
      <c r="B27" s="23" t="str">
        <f t="shared" si="0"/>
        <v>mardi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44944</v>
      </c>
      <c r="B28" s="23" t="str">
        <f t="shared" si="0"/>
        <v>mercredi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44945</v>
      </c>
      <c r="B29" s="23" t="str">
        <f t="shared" si="0"/>
        <v>jeudi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44946</v>
      </c>
      <c r="B30" s="23" t="str">
        <f t="shared" si="0"/>
        <v>vendredi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44947</v>
      </c>
      <c r="B31" s="23" t="str">
        <f t="shared" si="0"/>
        <v>samedi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44948</v>
      </c>
      <c r="B32" s="23" t="str">
        <f t="shared" si="0"/>
        <v>dimanche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8" ht="16.45" customHeight="1">
      <c r="A33" s="22">
        <f t="shared" si="2"/>
        <v>44949</v>
      </c>
      <c r="B33" s="23" t="str">
        <f t="shared" si="0"/>
        <v>lundi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8" ht="16.45" customHeight="1">
      <c r="A34" s="22">
        <f t="shared" si="2"/>
        <v>44950</v>
      </c>
      <c r="B34" s="23" t="str">
        <f t="shared" si="0"/>
        <v>mardi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8" ht="16.45" customHeight="1">
      <c r="A35" s="22">
        <f t="shared" si="2"/>
        <v>44951</v>
      </c>
      <c r="B35" s="23" t="str">
        <f t="shared" si="0"/>
        <v>mercredi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8" ht="16.45" customHeight="1">
      <c r="A36" s="22">
        <f t="shared" si="2"/>
        <v>44952</v>
      </c>
      <c r="B36" s="23" t="str">
        <f t="shared" si="0"/>
        <v>jeudi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8" ht="16.45" customHeight="1">
      <c r="A37" s="22">
        <f t="shared" si="2"/>
        <v>44953</v>
      </c>
      <c r="B37" s="23" t="str">
        <f t="shared" si="0"/>
        <v>vendredi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8" ht="16.45" customHeight="1">
      <c r="A38" s="22">
        <f t="shared" si="2"/>
        <v>44954</v>
      </c>
      <c r="B38" s="23" t="str">
        <f t="shared" si="0"/>
        <v>samedi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8" ht="16.45" customHeight="1">
      <c r="A39" s="22">
        <f t="shared" si="2"/>
        <v>44955</v>
      </c>
      <c r="B39" s="23" t="str">
        <f t="shared" si="0"/>
        <v>dimanche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8" ht="16.45" customHeight="1">
      <c r="A40" s="22">
        <f t="shared" si="2"/>
        <v>44956</v>
      </c>
      <c r="B40" s="23" t="str">
        <f t="shared" si="0"/>
        <v>lundi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8" ht="16.45" customHeight="1">
      <c r="A41" s="22">
        <f t="shared" si="2"/>
        <v>44957</v>
      </c>
      <c r="B41" s="23" t="str">
        <f t="shared" si="0"/>
        <v>mardi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8" s="17" customFormat="1" ht="23.2" customHeight="1">
      <c r="A42" s="33"/>
      <c r="B42" s="34"/>
      <c r="C42" s="35"/>
      <c r="D42" s="36" t="s">
        <v>22</v>
      </c>
      <c r="E42" s="54">
        <f>SUM(E11:E41)</f>
        <v>24</v>
      </c>
      <c r="F42" s="53" t="s">
        <v>37</v>
      </c>
      <c r="G42" s="52">
        <f>SUM(G11:G41)</f>
        <v>2.3520000000000003</v>
      </c>
    </row>
    <row r="44" spans="1:8" ht="15.95">
      <c r="A44" s="59" t="s">
        <v>83</v>
      </c>
      <c r="E44"/>
    </row>
    <row r="45" spans="1:8" ht="15.95">
      <c r="A45" s="87" t="s">
        <v>60</v>
      </c>
      <c r="B45" s="86" t="s">
        <v>68</v>
      </c>
      <c r="C45" s="86"/>
      <c r="D45" s="86"/>
      <c r="E45" s="86"/>
      <c r="F45" s="86"/>
      <c r="G45" s="86"/>
      <c r="H45" s="86"/>
    </row>
  </sheetData>
  <sheetProtection algorithmName="SHA-512" hashValue="GjY6zhqzwcODb7HoTvba0vi50cWRS98yCSHl7sqru/hoVN1Fcblnmqc92EWaVrNcjyqDTiKVqXUOQoFW/pyXMQ==" saltValue="7bqA9XrNr4mnOooZqDf9mA==" spinCount="100000" sheet="1" objects="1" scenarios="1"/>
  <mergeCells count="1">
    <mergeCell ref="B45:H45"/>
  </mergeCells>
  <hyperlinks>
    <hyperlink ref="B45" r:id="rId1" xr:uid="{672511FE-8914-4349-97C7-E119E6CAA66E}"/>
  </hyperlinks>
  <pageMargins left="0.5" right="0.42" top="0.74803149606299213" bottom="0.74803149606299213" header="0.31496062992125984" footer="0.31496062992125984"/>
  <pageSetup paperSize="9" scale="7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3720-45F7-4EA6-9933-F993EE7D9F9B}">
  <sheetPr>
    <pageSetUpPr fitToPage="1"/>
  </sheetPr>
  <dimension ref="A1:L45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"Février "&amp;Paramètres!B5</f>
        <v>Février 2023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+DATE(Paramètres!$B$5,2,1)</f>
        <v>44958</v>
      </c>
      <c r="B11" s="23" t="str">
        <f t="shared" ref="B11:B39" si="0">VLOOKUP(WEEKDAY(A11),$K$3:$L$9,2,0)</f>
        <v>mercredi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44959</v>
      </c>
      <c r="B12" s="23" t="str">
        <f t="shared" si="0"/>
        <v>jeudi</v>
      </c>
      <c r="C12" s="48"/>
      <c r="D12" s="48"/>
      <c r="E12" s="49"/>
      <c r="F12" s="21">
        <f>Paramètres!$B$19</f>
        <v>9.8000000000000004E-2</v>
      </c>
      <c r="G12" s="50">
        <f t="shared" ref="G12:G39" si="1">+E12*F12</f>
        <v>0</v>
      </c>
    </row>
    <row r="13" spans="1:12" ht="16.45" customHeight="1">
      <c r="A13" s="22">
        <f t="shared" ref="A13:A39" si="2">+A12+1</f>
        <v>44960</v>
      </c>
      <c r="B13" s="23" t="str">
        <f t="shared" si="0"/>
        <v>vendredi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44961</v>
      </c>
      <c r="B14" s="23" t="str">
        <f t="shared" si="0"/>
        <v>samedi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44962</v>
      </c>
      <c r="B15" s="23" t="str">
        <f t="shared" si="0"/>
        <v>dimanche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44963</v>
      </c>
      <c r="B16" s="23" t="str">
        <f t="shared" si="0"/>
        <v>lundi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44964</v>
      </c>
      <c r="B17" s="23" t="str">
        <f t="shared" si="0"/>
        <v>mardi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44965</v>
      </c>
      <c r="B18" s="23" t="str">
        <f t="shared" si="0"/>
        <v>mercredi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44966</v>
      </c>
      <c r="B19" s="23" t="str">
        <f t="shared" si="0"/>
        <v>jeudi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44967</v>
      </c>
      <c r="B20" s="23" t="str">
        <f t="shared" si="0"/>
        <v>vendredi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44968</v>
      </c>
      <c r="B21" s="23" t="str">
        <f t="shared" si="0"/>
        <v>samedi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44969</v>
      </c>
      <c r="B22" s="23" t="str">
        <f t="shared" si="0"/>
        <v>dimanche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44970</v>
      </c>
      <c r="B23" s="23" t="str">
        <f t="shared" si="0"/>
        <v>lundi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44971</v>
      </c>
      <c r="B24" s="23" t="str">
        <f t="shared" si="0"/>
        <v>mardi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44972</v>
      </c>
      <c r="B25" s="23" t="str">
        <f t="shared" si="0"/>
        <v>mercredi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44973</v>
      </c>
      <c r="B26" s="23" t="str">
        <f t="shared" si="0"/>
        <v>jeudi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44974</v>
      </c>
      <c r="B27" s="23" t="str">
        <f t="shared" si="0"/>
        <v>vendredi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44975</v>
      </c>
      <c r="B28" s="23" t="str">
        <f t="shared" si="0"/>
        <v>samedi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44976</v>
      </c>
      <c r="B29" s="23" t="str">
        <f t="shared" si="0"/>
        <v>dimanche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44977</v>
      </c>
      <c r="B30" s="23" t="str">
        <f t="shared" si="0"/>
        <v>lundi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44978</v>
      </c>
      <c r="B31" s="23" t="str">
        <f t="shared" si="0"/>
        <v>mardi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44979</v>
      </c>
      <c r="B32" s="23" t="str">
        <f t="shared" si="0"/>
        <v>mercredi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8" ht="16.45" customHeight="1">
      <c r="A33" s="22">
        <f t="shared" si="2"/>
        <v>44980</v>
      </c>
      <c r="B33" s="23" t="str">
        <f t="shared" si="0"/>
        <v>jeudi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8" ht="16.45" customHeight="1">
      <c r="A34" s="22">
        <f t="shared" si="2"/>
        <v>44981</v>
      </c>
      <c r="B34" s="23" t="str">
        <f t="shared" si="0"/>
        <v>vendredi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8" ht="16.45" customHeight="1">
      <c r="A35" s="22">
        <f t="shared" si="2"/>
        <v>44982</v>
      </c>
      <c r="B35" s="23" t="str">
        <f t="shared" si="0"/>
        <v>samedi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8" ht="16.45" customHeight="1">
      <c r="A36" s="22">
        <f t="shared" si="2"/>
        <v>44983</v>
      </c>
      <c r="B36" s="23" t="str">
        <f t="shared" si="0"/>
        <v>dimanche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8" ht="16.45" customHeight="1">
      <c r="A37" s="22">
        <f t="shared" si="2"/>
        <v>44984</v>
      </c>
      <c r="B37" s="23" t="str">
        <f t="shared" si="0"/>
        <v>lundi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8" ht="16.45" customHeight="1">
      <c r="A38" s="22">
        <f t="shared" si="2"/>
        <v>44985</v>
      </c>
      <c r="B38" s="23" t="str">
        <f t="shared" si="0"/>
        <v>mardi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8" ht="16.45" customHeight="1">
      <c r="A39" s="22">
        <f t="shared" si="2"/>
        <v>44986</v>
      </c>
      <c r="B39" s="23" t="str">
        <f t="shared" si="0"/>
        <v>mercredi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8" ht="16.45" customHeight="1">
      <c r="A40" s="22"/>
      <c r="B40" s="23"/>
      <c r="C40" s="55"/>
      <c r="D40" s="55"/>
      <c r="E40" s="56"/>
      <c r="F40" s="21"/>
      <c r="G40" s="50"/>
    </row>
    <row r="41" spans="1:8" ht="16.45" customHeight="1">
      <c r="A41" s="22"/>
      <c r="B41" s="23"/>
      <c r="C41" s="55"/>
      <c r="D41" s="55"/>
      <c r="E41" s="56"/>
      <c r="F41" s="21"/>
      <c r="G41" s="50"/>
    </row>
    <row r="42" spans="1:8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  <row r="44" spans="1:8" ht="15.95">
      <c r="A44" s="59" t="s">
        <v>83</v>
      </c>
      <c r="E44"/>
    </row>
    <row r="45" spans="1:8" ht="15.95">
      <c r="A45" s="87" t="s">
        <v>60</v>
      </c>
      <c r="B45" s="86" t="s">
        <v>68</v>
      </c>
      <c r="C45" s="86"/>
      <c r="D45" s="86"/>
      <c r="E45" s="86"/>
      <c r="F45" s="86"/>
      <c r="G45" s="86"/>
      <c r="H45" s="86"/>
    </row>
  </sheetData>
  <sheetProtection algorithmName="SHA-512" hashValue="f0nn6wxyy8iTTrp9w3IBY25K950gk/v/dFiWHkiwYgixhufejYTs6At7lgPFm/EIHnlQlc4XW1QmCK/fFzYRgg==" saltValue="Tans+3IxYYlllGS8NGaKjQ==" spinCount="100000" sheet="1" objects="1" scenarios="1"/>
  <mergeCells count="1">
    <mergeCell ref="B45:H45"/>
  </mergeCells>
  <hyperlinks>
    <hyperlink ref="B45" r:id="rId1" xr:uid="{0B2046E5-E473-4AAF-A1E6-6CD56C6AA00E}"/>
  </hyperlinks>
  <pageMargins left="0.5" right="0.42" top="0.74803149606299213" bottom="0.74803149606299213" header="0.31496062992125984" footer="0.31496062992125984"/>
  <pageSetup paperSize="9" scale="7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E380-82FE-4154-B922-36487F538AF2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"Mars "&amp;Paramètres!B5</f>
        <v>Mars 2023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+DATE(Paramètres!$B$5,3,1)</f>
        <v>44986</v>
      </c>
      <c r="B11" s="23" t="str">
        <f t="shared" ref="B11:B41" si="0">VLOOKUP(WEEKDAY(A11),$K$3:$L$9,2,0)</f>
        <v>mercredi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44987</v>
      </c>
      <c r="B12" s="23" t="str">
        <f t="shared" si="0"/>
        <v>jeudi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44988</v>
      </c>
      <c r="B13" s="23" t="str">
        <f t="shared" si="0"/>
        <v>vendredi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44989</v>
      </c>
      <c r="B14" s="23" t="str">
        <f t="shared" si="0"/>
        <v>samedi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44990</v>
      </c>
      <c r="B15" s="23" t="str">
        <f t="shared" si="0"/>
        <v>dimanche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44991</v>
      </c>
      <c r="B16" s="23" t="str">
        <f t="shared" si="0"/>
        <v>lundi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44992</v>
      </c>
      <c r="B17" s="23" t="str">
        <f t="shared" si="0"/>
        <v>mardi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44993</v>
      </c>
      <c r="B18" s="23" t="str">
        <f t="shared" si="0"/>
        <v>mercredi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44994</v>
      </c>
      <c r="B19" s="23" t="str">
        <f t="shared" si="0"/>
        <v>jeudi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44995</v>
      </c>
      <c r="B20" s="23" t="str">
        <f t="shared" si="0"/>
        <v>vendredi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44996</v>
      </c>
      <c r="B21" s="23" t="str">
        <f t="shared" si="0"/>
        <v>samedi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44997</v>
      </c>
      <c r="B22" s="23" t="str">
        <f t="shared" si="0"/>
        <v>dimanche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44998</v>
      </c>
      <c r="B23" s="23" t="str">
        <f t="shared" si="0"/>
        <v>lundi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44999</v>
      </c>
      <c r="B24" s="23" t="str">
        <f t="shared" si="0"/>
        <v>mardi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45000</v>
      </c>
      <c r="B25" s="23" t="str">
        <f t="shared" si="0"/>
        <v>mercredi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45001</v>
      </c>
      <c r="B26" s="23" t="str">
        <f t="shared" si="0"/>
        <v>jeudi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45002</v>
      </c>
      <c r="B27" s="23" t="str">
        <f t="shared" si="0"/>
        <v>vendredi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45003</v>
      </c>
      <c r="B28" s="23" t="str">
        <f t="shared" si="0"/>
        <v>samedi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45004</v>
      </c>
      <c r="B29" s="23" t="str">
        <f t="shared" si="0"/>
        <v>dimanche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45005</v>
      </c>
      <c r="B30" s="23" t="str">
        <f t="shared" si="0"/>
        <v>lundi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45006</v>
      </c>
      <c r="B31" s="23" t="str">
        <f t="shared" si="0"/>
        <v>mardi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45007</v>
      </c>
      <c r="B32" s="23" t="str">
        <f t="shared" si="0"/>
        <v>mercredi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45008</v>
      </c>
      <c r="B33" s="23" t="str">
        <f t="shared" si="0"/>
        <v>jeudi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45009</v>
      </c>
      <c r="B34" s="23" t="str">
        <f t="shared" si="0"/>
        <v>vendredi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45010</v>
      </c>
      <c r="B35" s="23" t="str">
        <f t="shared" si="0"/>
        <v>samedi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45011</v>
      </c>
      <c r="B36" s="23" t="str">
        <f t="shared" si="0"/>
        <v>dimanche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45012</v>
      </c>
      <c r="B37" s="23" t="str">
        <f t="shared" si="0"/>
        <v>lundi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45013</v>
      </c>
      <c r="B38" s="23" t="str">
        <f t="shared" si="0"/>
        <v>mardi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45014</v>
      </c>
      <c r="B39" s="23" t="str">
        <f t="shared" si="0"/>
        <v>mercredi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45015</v>
      </c>
      <c r="B40" s="23" t="str">
        <f t="shared" si="0"/>
        <v>jeudi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45016</v>
      </c>
      <c r="B41" s="23" t="str">
        <f t="shared" si="0"/>
        <v>vendredi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27APQwXrITY1Ej2Y7c8A6wtpsE6VgF3ngV6wobxKYP0Frp8LMo2s8yTE99fOPBHGT1k8WTo4oKlTf4nZ4BkaDw==" saltValue="/N53YkGZBoh26NL3qbcOM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6EB5-4ECB-465D-9D86-D06C290E006D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"Avril "&amp;Paramètres!B5</f>
        <v>Avril 2023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+DATE(Paramètres!$B$5,4,1)</f>
        <v>45017</v>
      </c>
      <c r="B11" s="23" t="str">
        <f t="shared" ref="B11:B40" si="0">VLOOKUP(WEEKDAY(A11),$K$3:$L$9,2,0)</f>
        <v>samedi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45018</v>
      </c>
      <c r="B12" s="23" t="str">
        <f t="shared" si="0"/>
        <v>dimanche</v>
      </c>
      <c r="C12" s="48"/>
      <c r="D12" s="48"/>
      <c r="E12" s="49"/>
      <c r="F12" s="21">
        <f>Paramètres!$B$19</f>
        <v>9.8000000000000004E-2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45019</v>
      </c>
      <c r="B13" s="23" t="str">
        <f t="shared" si="0"/>
        <v>lundi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45020</v>
      </c>
      <c r="B14" s="23" t="str">
        <f t="shared" si="0"/>
        <v>mardi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45021</v>
      </c>
      <c r="B15" s="23" t="str">
        <f t="shared" si="0"/>
        <v>mercredi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45022</v>
      </c>
      <c r="B16" s="23" t="str">
        <f t="shared" si="0"/>
        <v>jeudi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45023</v>
      </c>
      <c r="B17" s="23" t="str">
        <f t="shared" si="0"/>
        <v>vendredi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45024</v>
      </c>
      <c r="B18" s="23" t="str">
        <f t="shared" si="0"/>
        <v>samedi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45025</v>
      </c>
      <c r="B19" s="23" t="str">
        <f t="shared" si="0"/>
        <v>dimanche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45026</v>
      </c>
      <c r="B20" s="23" t="str">
        <f t="shared" si="0"/>
        <v>lundi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45027</v>
      </c>
      <c r="B21" s="23" t="str">
        <f t="shared" si="0"/>
        <v>mardi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45028</v>
      </c>
      <c r="B22" s="23" t="str">
        <f t="shared" si="0"/>
        <v>mercredi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45029</v>
      </c>
      <c r="B23" s="23" t="str">
        <f t="shared" si="0"/>
        <v>jeudi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45030</v>
      </c>
      <c r="B24" s="23" t="str">
        <f t="shared" si="0"/>
        <v>vendredi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45031</v>
      </c>
      <c r="B25" s="23" t="str">
        <f t="shared" si="0"/>
        <v>samedi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45032</v>
      </c>
      <c r="B26" s="23" t="str">
        <f t="shared" si="0"/>
        <v>dimanche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45033</v>
      </c>
      <c r="B27" s="23" t="str">
        <f t="shared" si="0"/>
        <v>lundi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45034</v>
      </c>
      <c r="B28" s="23" t="str">
        <f t="shared" si="0"/>
        <v>mardi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45035</v>
      </c>
      <c r="B29" s="23" t="str">
        <f t="shared" si="0"/>
        <v>mercredi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45036</v>
      </c>
      <c r="B30" s="23" t="str">
        <f t="shared" si="0"/>
        <v>jeudi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45037</v>
      </c>
      <c r="B31" s="23" t="str">
        <f t="shared" si="0"/>
        <v>vendredi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45038</v>
      </c>
      <c r="B32" s="23" t="str">
        <f t="shared" si="0"/>
        <v>samedi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45039</v>
      </c>
      <c r="B33" s="23" t="str">
        <f t="shared" si="0"/>
        <v>dimanche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45040</v>
      </c>
      <c r="B34" s="23" t="str">
        <f t="shared" si="0"/>
        <v>lundi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45041</v>
      </c>
      <c r="B35" s="23" t="str">
        <f t="shared" si="0"/>
        <v>mardi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45042</v>
      </c>
      <c r="B36" s="23" t="str">
        <f t="shared" si="0"/>
        <v>mercredi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45043</v>
      </c>
      <c r="B37" s="23" t="str">
        <f t="shared" si="0"/>
        <v>jeudi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45044</v>
      </c>
      <c r="B38" s="23" t="str">
        <f t="shared" si="0"/>
        <v>vendredi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45045</v>
      </c>
      <c r="B39" s="23" t="str">
        <f t="shared" si="0"/>
        <v>samedi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45046</v>
      </c>
      <c r="B40" s="23" t="str">
        <f t="shared" si="0"/>
        <v>dimanche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Ki0xKruwQMmwSI6PqTf5VUX4ZiST68/6yB0EIZIo1FJgUSFUP+/aubqQHPF0IDOit+lNadxZNtI8rKu4p5AEXw==" saltValue="Uj4rU3M1gViwdB/+4xLVh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04D54-BE52-4170-82D7-25F23930FAC5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"Mai "&amp;Paramètres!B5</f>
        <v>Mai 2023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+DATE(Paramètres!$B$5,5,1)</f>
        <v>45047</v>
      </c>
      <c r="B11" s="23" t="str">
        <f t="shared" ref="B11:B41" si="0">VLOOKUP(WEEKDAY(A11),$K$3:$L$9,2,0)</f>
        <v>lundi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45048</v>
      </c>
      <c r="B12" s="23" t="str">
        <f t="shared" si="0"/>
        <v>mardi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45049</v>
      </c>
      <c r="B13" s="23" t="str">
        <f t="shared" si="0"/>
        <v>mercredi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45050</v>
      </c>
      <c r="B14" s="23" t="str">
        <f t="shared" si="0"/>
        <v>jeudi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45051</v>
      </c>
      <c r="B15" s="23" t="str">
        <f t="shared" si="0"/>
        <v>vendredi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45052</v>
      </c>
      <c r="B16" s="23" t="str">
        <f t="shared" si="0"/>
        <v>samedi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45053</v>
      </c>
      <c r="B17" s="23" t="str">
        <f t="shared" si="0"/>
        <v>dimanche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45054</v>
      </c>
      <c r="B18" s="23" t="str">
        <f t="shared" si="0"/>
        <v>lundi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45055</v>
      </c>
      <c r="B19" s="23" t="str">
        <f t="shared" si="0"/>
        <v>mardi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45056</v>
      </c>
      <c r="B20" s="23" t="str">
        <f t="shared" si="0"/>
        <v>mercredi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45057</v>
      </c>
      <c r="B21" s="23" t="str">
        <f t="shared" si="0"/>
        <v>jeudi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45058</v>
      </c>
      <c r="B22" s="23" t="str">
        <f t="shared" si="0"/>
        <v>vendredi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45059</v>
      </c>
      <c r="B23" s="23" t="str">
        <f t="shared" si="0"/>
        <v>samedi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45060</v>
      </c>
      <c r="B24" s="23" t="str">
        <f t="shared" si="0"/>
        <v>dimanche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45061</v>
      </c>
      <c r="B25" s="23" t="str">
        <f t="shared" si="0"/>
        <v>lundi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45062</v>
      </c>
      <c r="B26" s="23" t="str">
        <f t="shared" si="0"/>
        <v>mardi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45063</v>
      </c>
      <c r="B27" s="23" t="str">
        <f t="shared" si="0"/>
        <v>mercredi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45064</v>
      </c>
      <c r="B28" s="23" t="str">
        <f t="shared" si="0"/>
        <v>jeudi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45065</v>
      </c>
      <c r="B29" s="23" t="str">
        <f t="shared" si="0"/>
        <v>vendredi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45066</v>
      </c>
      <c r="B30" s="23" t="str">
        <f t="shared" si="0"/>
        <v>samedi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45067</v>
      </c>
      <c r="B31" s="23" t="str">
        <f t="shared" si="0"/>
        <v>dimanche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45068</v>
      </c>
      <c r="B32" s="23" t="str">
        <f t="shared" si="0"/>
        <v>lundi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45069</v>
      </c>
      <c r="B33" s="23" t="str">
        <f t="shared" si="0"/>
        <v>mardi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45070</v>
      </c>
      <c r="B34" s="23" t="str">
        <f t="shared" si="0"/>
        <v>mercredi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45071</v>
      </c>
      <c r="B35" s="23" t="str">
        <f t="shared" si="0"/>
        <v>jeudi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45072</v>
      </c>
      <c r="B36" s="23" t="str">
        <f t="shared" si="0"/>
        <v>vendredi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45073</v>
      </c>
      <c r="B37" s="23" t="str">
        <f t="shared" si="0"/>
        <v>samedi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45074</v>
      </c>
      <c r="B38" s="23" t="str">
        <f t="shared" si="0"/>
        <v>dimanche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45075</v>
      </c>
      <c r="B39" s="23" t="str">
        <f t="shared" si="0"/>
        <v>lundi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45076</v>
      </c>
      <c r="B40" s="23" t="str">
        <f t="shared" si="0"/>
        <v>mardi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45077</v>
      </c>
      <c r="B41" s="23" t="str">
        <f t="shared" si="0"/>
        <v>mercredi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2RS1HHReXWdcKkawsDN+D82aLHblnaNn+CNf9zkwZ2A4vKBZc/YbxVksSRYgDEj4BEmQSbztbylYkhNq7gSZbw==" saltValue="OXngmodrxL25r91bcSMQF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5EDA-EBD6-49A2-BCF6-99A86BF7DF84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"Juin "&amp;Paramètres!B5</f>
        <v>Juin 2023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+DATE(Paramètres!$B$5,6,1)</f>
        <v>45078</v>
      </c>
      <c r="B11" s="23" t="str">
        <f t="shared" ref="B11:B40" si="0">VLOOKUP(WEEKDAY(A11),$K$3:$L$9,2,0)</f>
        <v>jeudi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45079</v>
      </c>
      <c r="B12" s="23" t="str">
        <f t="shared" si="0"/>
        <v>vendredi</v>
      </c>
      <c r="C12" s="48"/>
      <c r="D12" s="48"/>
      <c r="E12" s="49"/>
      <c r="F12" s="21">
        <f>Paramètres!$B$19</f>
        <v>9.8000000000000004E-2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45080</v>
      </c>
      <c r="B13" s="23" t="str">
        <f t="shared" si="0"/>
        <v>samedi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45081</v>
      </c>
      <c r="B14" s="23" t="str">
        <f t="shared" si="0"/>
        <v>dimanche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45082</v>
      </c>
      <c r="B15" s="23" t="str">
        <f t="shared" si="0"/>
        <v>lundi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45083</v>
      </c>
      <c r="B16" s="23" t="str">
        <f t="shared" si="0"/>
        <v>mardi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45084</v>
      </c>
      <c r="B17" s="23" t="str">
        <f t="shared" si="0"/>
        <v>mercredi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45085</v>
      </c>
      <c r="B18" s="23" t="str">
        <f t="shared" si="0"/>
        <v>jeudi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45086</v>
      </c>
      <c r="B19" s="23" t="str">
        <f t="shared" si="0"/>
        <v>vendredi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45087</v>
      </c>
      <c r="B20" s="23" t="str">
        <f t="shared" si="0"/>
        <v>samedi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45088</v>
      </c>
      <c r="B21" s="23" t="str">
        <f t="shared" si="0"/>
        <v>dimanche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45089</v>
      </c>
      <c r="B22" s="23" t="str">
        <f t="shared" si="0"/>
        <v>lundi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45090</v>
      </c>
      <c r="B23" s="23" t="str">
        <f t="shared" si="0"/>
        <v>mardi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45091</v>
      </c>
      <c r="B24" s="23" t="str">
        <f t="shared" si="0"/>
        <v>mercredi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45092</v>
      </c>
      <c r="B25" s="23" t="str">
        <f t="shared" si="0"/>
        <v>jeudi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45093</v>
      </c>
      <c r="B26" s="23" t="str">
        <f t="shared" si="0"/>
        <v>vendredi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45094</v>
      </c>
      <c r="B27" s="23" t="str">
        <f t="shared" si="0"/>
        <v>samedi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45095</v>
      </c>
      <c r="B28" s="23" t="str">
        <f t="shared" si="0"/>
        <v>dimanche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45096</v>
      </c>
      <c r="B29" s="23" t="str">
        <f t="shared" si="0"/>
        <v>lundi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45097</v>
      </c>
      <c r="B30" s="23" t="str">
        <f t="shared" si="0"/>
        <v>mardi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45098</v>
      </c>
      <c r="B31" s="23" t="str">
        <f t="shared" si="0"/>
        <v>mercredi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45099</v>
      </c>
      <c r="B32" s="23" t="str">
        <f t="shared" si="0"/>
        <v>jeudi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45100</v>
      </c>
      <c r="B33" s="23" t="str">
        <f t="shared" si="0"/>
        <v>vendredi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45101</v>
      </c>
      <c r="B34" s="23" t="str">
        <f t="shared" si="0"/>
        <v>samedi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45102</v>
      </c>
      <c r="B35" s="23" t="str">
        <f t="shared" si="0"/>
        <v>dimanche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45103</v>
      </c>
      <c r="B36" s="23" t="str">
        <f t="shared" si="0"/>
        <v>lundi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45104</v>
      </c>
      <c r="B37" s="23" t="str">
        <f t="shared" si="0"/>
        <v>mardi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45105</v>
      </c>
      <c r="B38" s="23" t="str">
        <f t="shared" si="0"/>
        <v>mercredi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45106</v>
      </c>
      <c r="B39" s="23" t="str">
        <f t="shared" si="0"/>
        <v>jeudi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45107</v>
      </c>
      <c r="B40" s="23" t="str">
        <f t="shared" si="0"/>
        <v>vendredi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75ClVaTUPO0Pw+lfgr2wg7Fw0rws08esrAHymnMml875pu/TjlXEqT0/PxG+CY2x1gRB/dnt4Lq8Pdo0KNkuNA==" saltValue="tS9IeaMeLINSaQaSWsacW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4287-AEA7-437F-A89A-3F489E12D844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"Juillet "&amp;Paramètres!B5</f>
        <v>Juillet 2023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+DATE(Paramètres!$B$5,7,1)</f>
        <v>45108</v>
      </c>
      <c r="B11" s="23" t="str">
        <f t="shared" ref="B11:B41" si="0">VLOOKUP(WEEKDAY(A11),$K$3:$L$9,2,0)</f>
        <v>samedi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45109</v>
      </c>
      <c r="B12" s="23" t="str">
        <f t="shared" si="0"/>
        <v>dimanche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45110</v>
      </c>
      <c r="B13" s="23" t="str">
        <f t="shared" si="0"/>
        <v>lundi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45111</v>
      </c>
      <c r="B14" s="23" t="str">
        <f t="shared" si="0"/>
        <v>mardi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45112</v>
      </c>
      <c r="B15" s="23" t="str">
        <f t="shared" si="0"/>
        <v>mercredi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45113</v>
      </c>
      <c r="B16" s="23" t="str">
        <f t="shared" si="0"/>
        <v>jeudi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45114</v>
      </c>
      <c r="B17" s="23" t="str">
        <f t="shared" si="0"/>
        <v>vendredi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45115</v>
      </c>
      <c r="B18" s="23" t="str">
        <f t="shared" si="0"/>
        <v>samedi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45116</v>
      </c>
      <c r="B19" s="23" t="str">
        <f t="shared" si="0"/>
        <v>dimanche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45117</v>
      </c>
      <c r="B20" s="23" t="str">
        <f t="shared" si="0"/>
        <v>lundi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45118</v>
      </c>
      <c r="B21" s="23" t="str">
        <f t="shared" si="0"/>
        <v>mardi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45119</v>
      </c>
      <c r="B22" s="23" t="str">
        <f t="shared" si="0"/>
        <v>mercredi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45120</v>
      </c>
      <c r="B23" s="23" t="str">
        <f t="shared" si="0"/>
        <v>jeudi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45121</v>
      </c>
      <c r="B24" s="23" t="str">
        <f t="shared" si="0"/>
        <v>vendredi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45122</v>
      </c>
      <c r="B25" s="23" t="str">
        <f t="shared" si="0"/>
        <v>samedi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45123</v>
      </c>
      <c r="B26" s="23" t="str">
        <f t="shared" si="0"/>
        <v>dimanche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45124</v>
      </c>
      <c r="B27" s="23" t="str">
        <f t="shared" si="0"/>
        <v>lundi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45125</v>
      </c>
      <c r="B28" s="23" t="str">
        <f t="shared" si="0"/>
        <v>mardi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45126</v>
      </c>
      <c r="B29" s="23" t="str">
        <f t="shared" si="0"/>
        <v>mercredi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45127</v>
      </c>
      <c r="B30" s="23" t="str">
        <f t="shared" si="0"/>
        <v>jeudi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45128</v>
      </c>
      <c r="B31" s="23" t="str">
        <f t="shared" si="0"/>
        <v>vendredi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45129</v>
      </c>
      <c r="B32" s="23" t="str">
        <f t="shared" si="0"/>
        <v>samedi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45130</v>
      </c>
      <c r="B33" s="23" t="str">
        <f t="shared" si="0"/>
        <v>dimanche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45131</v>
      </c>
      <c r="B34" s="23" t="str">
        <f t="shared" si="0"/>
        <v>lundi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45132</v>
      </c>
      <c r="B35" s="23" t="str">
        <f t="shared" si="0"/>
        <v>mardi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45133</v>
      </c>
      <c r="B36" s="23" t="str">
        <f t="shared" si="0"/>
        <v>mercredi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45134</v>
      </c>
      <c r="B37" s="23" t="str">
        <f t="shared" si="0"/>
        <v>jeudi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45135</v>
      </c>
      <c r="B38" s="23" t="str">
        <f t="shared" si="0"/>
        <v>vendredi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45136</v>
      </c>
      <c r="B39" s="23" t="str">
        <f t="shared" si="0"/>
        <v>samedi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45137</v>
      </c>
      <c r="B40" s="23" t="str">
        <f t="shared" si="0"/>
        <v>dimanche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45138</v>
      </c>
      <c r="B41" s="23" t="str">
        <f t="shared" si="0"/>
        <v>lundi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3hYIzX7ycTAaeZ1vILLflnW6AuieJV/nHeDvvlG3tmaqrrwd2OfrJs5FeLYHJFoZfWTaVjtCKU0f50tDBmPPMw==" saltValue="fdm5tT17vnc9DLJnCPuQZ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B088C-50D2-41B4-ABB3-0125AAF228F0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"Août "&amp;Paramètres!B5</f>
        <v>Août 2023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+DATE(Paramètres!$B$5,8,1)</f>
        <v>45139</v>
      </c>
      <c r="B11" s="23" t="str">
        <f t="shared" ref="B11:B41" si="0">VLOOKUP(WEEKDAY(A11),$K$3:$L$9,2,0)</f>
        <v>mardi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45140</v>
      </c>
      <c r="B12" s="23" t="str">
        <f t="shared" si="0"/>
        <v>mercredi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45141</v>
      </c>
      <c r="B13" s="23" t="str">
        <f t="shared" si="0"/>
        <v>jeudi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45142</v>
      </c>
      <c r="B14" s="23" t="str">
        <f t="shared" si="0"/>
        <v>vendredi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45143</v>
      </c>
      <c r="B15" s="23" t="str">
        <f t="shared" si="0"/>
        <v>samedi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45144</v>
      </c>
      <c r="B16" s="23" t="str">
        <f t="shared" si="0"/>
        <v>dimanche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45145</v>
      </c>
      <c r="B17" s="23" t="str">
        <f t="shared" si="0"/>
        <v>lundi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45146</v>
      </c>
      <c r="B18" s="23" t="str">
        <f t="shared" si="0"/>
        <v>mardi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45147</v>
      </c>
      <c r="B19" s="23" t="str">
        <f t="shared" si="0"/>
        <v>mercredi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45148</v>
      </c>
      <c r="B20" s="23" t="str">
        <f t="shared" si="0"/>
        <v>jeudi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45149</v>
      </c>
      <c r="B21" s="23" t="str">
        <f t="shared" si="0"/>
        <v>vendredi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45150</v>
      </c>
      <c r="B22" s="23" t="str">
        <f t="shared" si="0"/>
        <v>samedi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45151</v>
      </c>
      <c r="B23" s="23" t="str">
        <f t="shared" si="0"/>
        <v>dimanche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45152</v>
      </c>
      <c r="B24" s="23" t="str">
        <f t="shared" si="0"/>
        <v>lundi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45153</v>
      </c>
      <c r="B25" s="23" t="str">
        <f t="shared" si="0"/>
        <v>mardi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45154</v>
      </c>
      <c r="B26" s="23" t="str">
        <f t="shared" si="0"/>
        <v>mercredi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45155</v>
      </c>
      <c r="B27" s="23" t="str">
        <f t="shared" si="0"/>
        <v>jeudi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45156</v>
      </c>
      <c r="B28" s="23" t="str">
        <f t="shared" si="0"/>
        <v>vendredi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45157</v>
      </c>
      <c r="B29" s="23" t="str">
        <f t="shared" si="0"/>
        <v>samedi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45158</v>
      </c>
      <c r="B30" s="23" t="str">
        <f t="shared" si="0"/>
        <v>dimanche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45159</v>
      </c>
      <c r="B31" s="23" t="str">
        <f t="shared" si="0"/>
        <v>lundi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45160</v>
      </c>
      <c r="B32" s="23" t="str">
        <f t="shared" si="0"/>
        <v>mardi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45161</v>
      </c>
      <c r="B33" s="23" t="str">
        <f t="shared" si="0"/>
        <v>mercredi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45162</v>
      </c>
      <c r="B34" s="23" t="str">
        <f t="shared" si="0"/>
        <v>jeudi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45163</v>
      </c>
      <c r="B35" s="23" t="str">
        <f t="shared" si="0"/>
        <v>vendredi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45164</v>
      </c>
      <c r="B36" s="23" t="str">
        <f t="shared" si="0"/>
        <v>samedi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45165</v>
      </c>
      <c r="B37" s="23" t="str">
        <f t="shared" si="0"/>
        <v>dimanche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45166</v>
      </c>
      <c r="B38" s="23" t="str">
        <f t="shared" si="0"/>
        <v>lundi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45167</v>
      </c>
      <c r="B39" s="23" t="str">
        <f t="shared" si="0"/>
        <v>mardi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45168</v>
      </c>
      <c r="B40" s="23" t="str">
        <f t="shared" si="0"/>
        <v>mercredi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45169</v>
      </c>
      <c r="B41" s="23" t="str">
        <f t="shared" si="0"/>
        <v>jeudi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91gMPOqJlmD3UGsx1CT7Et/ggx5UhAIFrbDKcuKrkOgvSN2WVHAGQN8mD3Huxahm4SJh2G8WfkZyj+RJhppJaQ==" saltValue="6gTQu9gROtZklvghibLpZg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13</vt:i4>
      </vt:variant>
    </vt:vector>
  </HeadingPairs>
  <TitlesOfParts>
    <vt:vector size="28" baseType="lpstr">
      <vt:lpstr>Paramètres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Calcul régularisation fin année</vt:lpstr>
      <vt:lpstr>Mot de passe</vt:lpstr>
      <vt:lpstr>Aout!Zone_d_impression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Paramètres!Zone_d_impression</vt:lpstr>
      <vt:lpstr>Septembre!Zone_d_impression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2021-05-06T11:48:45Z</cp:lastPrinted>
  <dcterms:created xsi:type="dcterms:W3CDTF">2021-05-05T18:26:35Z</dcterms:created>
  <dcterms:modified xsi:type="dcterms:W3CDTF">2023-03-23T07:05:43Z</dcterms:modified>
</cp:coreProperties>
</file>